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00" activeTab="5"/>
  </bookViews>
  <sheets>
    <sheet name="Orçamento" sheetId="1" r:id="rId1"/>
    <sheet name="Composições" sheetId="2" r:id="rId2"/>
    <sheet name="Cronograma" sheetId="3" r:id="rId3"/>
    <sheet name="Quantitativos" sheetId="4" r:id="rId4"/>
    <sheet name="BDI" sheetId="5" r:id="rId5"/>
    <sheet name="Encargos Sociais" sheetId="6" r:id="rId6"/>
  </sheets>
  <externalReferences>
    <externalReference r:id="rId9"/>
  </externalReferences>
  <definedNames>
    <definedName name="_Toc422468147" localSheetId="4">'BDI'!#REF!</definedName>
    <definedName name="_Toc422468147" localSheetId="5">#REF!</definedName>
    <definedName name="_Toc422468148" localSheetId="4">'BDI'!$A$32</definedName>
    <definedName name="_Toc422468148" localSheetId="5">#REF!</definedName>
    <definedName name="_xlnm.Print_Area" localSheetId="4">'BDI'!$A$1:$D$37</definedName>
    <definedName name="_xlnm.Print_Area" localSheetId="1">'Composições'!$A:$J</definedName>
    <definedName name="_xlnm.Print_Area" localSheetId="2">'Cronograma'!$A:$M</definedName>
    <definedName name="_xlnm.Print_Area" localSheetId="5">'Encargos Sociais'!$A:$D</definedName>
    <definedName name="_xlnm.Print_Area" localSheetId="0">'Orçamento'!$A:$Q</definedName>
    <definedName name="_xlnm.Print_Area" localSheetId="3">'Quantitativos'!$A:$E</definedName>
    <definedName name="_xlnm.Print_Titles" localSheetId="0">'Orçamento'!$1:$8</definedName>
    <definedName name="_xlnm.Print_Titles" localSheetId="1">'Composições'!$1:$10</definedName>
    <definedName name="_xlnm.Print_Titles" localSheetId="3">'Quantitativos'!$1:$8</definedName>
  </definedNames>
  <calcPr calcId="125725"/>
  <extLst/>
</workbook>
</file>

<file path=xl/sharedStrings.xml><?xml version="1.0" encoding="utf-8"?>
<sst xmlns="http://schemas.openxmlformats.org/spreadsheetml/2006/main" count="1412" uniqueCount="549">
  <si>
    <t>PLANILHA ORÇAMENTARIA - ANEXO 1</t>
  </si>
  <si>
    <t>PROPRIETÁRIO:</t>
  </si>
  <si>
    <t>FUNDAÇÃO HOSPITALAR GETULIO VARGAS</t>
  </si>
  <si>
    <t>ENCARGOS SOCIAIS (mensalista):</t>
  </si>
  <si>
    <t>ENCARGOS SOCIAIS(horista):</t>
  </si>
  <si>
    <t>OBRA:</t>
  </si>
  <si>
    <t>RECUPERAÇÃO ESTRUTURAL DE RESERVATÓRIO  ELEVADO DE CONCRETO ARMADO</t>
  </si>
  <si>
    <t>BDI:</t>
  </si>
  <si>
    <t>ENDEREÇO:</t>
  </si>
  <si>
    <t>RUA PINHEIRO MACHADO, Nº 331 , BAIRRO DIHEL, SAPUCAIA DO SUL / RS</t>
  </si>
  <si>
    <t>DATA BASE:</t>
  </si>
  <si>
    <t>PRAZO DA OBRA:</t>
  </si>
  <si>
    <t>4 meses</t>
  </si>
  <si>
    <t>ASSUNTO:</t>
  </si>
  <si>
    <t>PLANILHA ORÇAMENTÁRIA ANALÍTICA DE CUSTOS</t>
  </si>
  <si>
    <t>TOTAL GERAL R$ :</t>
  </si>
  <si>
    <t>Item</t>
  </si>
  <si>
    <t>Referência</t>
  </si>
  <si>
    <t>Código</t>
  </si>
  <si>
    <t>Descrição</t>
  </si>
  <si>
    <t>Unidade</t>
  </si>
  <si>
    <t>Quantidade</t>
  </si>
  <si>
    <t>Custo Unitário Material (R$)</t>
  </si>
  <si>
    <t>Custo Unitário Mão de Obra (R$)</t>
  </si>
  <si>
    <t>Valor Unitário Material com BDI (R$)</t>
  </si>
  <si>
    <t>Valor Unitário Mão de Obra com BDI (R$)</t>
  </si>
  <si>
    <t>Custo Total Material (R$)</t>
  </si>
  <si>
    <t>Custo Total Mão de obra (R$)</t>
  </si>
  <si>
    <t>Valor total Material com BDI (R$)</t>
  </si>
  <si>
    <t>Valor total Mão de Obra com BDI (R$)</t>
  </si>
  <si>
    <t>Custo Total (R$)</t>
  </si>
  <si>
    <t xml:space="preserve">Preço Total com BDI(R$) </t>
  </si>
  <si>
    <t>%</t>
  </si>
  <si>
    <t>INSTALAÇÕES PROVISÓRIAS E ADMINISTRAÇÃO LOCAL</t>
  </si>
  <si>
    <t>1.1</t>
  </si>
  <si>
    <t>EQUIPE DE PESSOAL</t>
  </si>
  <si>
    <t>1.1.1</t>
  </si>
  <si>
    <t>SINAPI</t>
  </si>
  <si>
    <t>ENGENHEIRO CIVIL DE OBRA SENIOR COM ENCARGOS COMPLEMENTARES (25 H POR SEMANA)</t>
  </si>
  <si>
    <t>H</t>
  </si>
  <si>
    <t>1.1.2</t>
  </si>
  <si>
    <t>COMPOSIÇÃO</t>
  </si>
  <si>
    <t>RESGATISTA</t>
  </si>
  <si>
    <t>1.1.3</t>
  </si>
  <si>
    <t>ENCARREGADO GERAL COM ENCARGOS COMPLEMENTARES (8,8H POR DIA)</t>
  </si>
  <si>
    <t>1.1.4</t>
  </si>
  <si>
    <t>TÉCNICO EM SEGURANÇA DO TRABALHO COM ENCARGOS COMPLEMENTARES</t>
  </si>
  <si>
    <t>Total sub-item 1.1</t>
  </si>
  <si>
    <t>1.2</t>
  </si>
  <si>
    <t>INSTALAÇÃO DA OBRA</t>
  </si>
  <si>
    <t>1.2.1</t>
  </si>
  <si>
    <t>PLACA DE OBRA (CONFECÇÃO E INSTALAÇÃO)</t>
  </si>
  <si>
    <t>M2</t>
  </si>
  <si>
    <t>1.2.2</t>
  </si>
  <si>
    <t>LOCACAO DE UM CONTAINER 2,30 X 6,00 M, ALT. 2,50 M, PARA ESCRITORIO, SEM DIVISORIAS, INTERNAS E SEM SANITARIO</t>
  </si>
  <si>
    <t>MÊS</t>
  </si>
  <si>
    <t>1.2.3</t>
  </si>
  <si>
    <t>ISOLAMENTO DE OBRA COM TELA PLASTICA COM MALHA DE 5MM E ESTRUTURA DE MADEIRA PONTALETEADA</t>
  </si>
  <si>
    <t>Total sub-item 1.2</t>
  </si>
  <si>
    <t>1.3</t>
  </si>
  <si>
    <t>ART</t>
  </si>
  <si>
    <t>1.3.1</t>
  </si>
  <si>
    <t>CREA-RS</t>
  </si>
  <si>
    <t>ART DE EXECUÇÃO DA OBRA</t>
  </si>
  <si>
    <t>UN</t>
  </si>
  <si>
    <t>Total sub-item 1.3</t>
  </si>
  <si>
    <t>Total do item 1</t>
  </si>
  <si>
    <t xml:space="preserve">RECUPERAÇÃO ESTRUTURAL </t>
  </si>
  <si>
    <t>2.1</t>
  </si>
  <si>
    <t>LIMPEZA INTERNA E EXTERNA</t>
  </si>
  <si>
    <t>2.1.1</t>
  </si>
  <si>
    <t>LIMPEZA PAREDES INTERNA, TAMPAS INTERNAMENTE, FUNDOS E TAMPA SUPERIOR  COM AGUA PRESSURIZADA</t>
  </si>
  <si>
    <t>2.1.2</t>
  </si>
  <si>
    <t>RETIRADA MECANICA / MANUAL COMPLETA DA IMPERMEABILIZAÇÃO E ARGAMASSA DE REGULARIZAÇÃO DO FUNDO E TAMPA SUPERIOR</t>
  </si>
  <si>
    <t>2.1.3</t>
  </si>
  <si>
    <t xml:space="preserve">LIMPEZA EXTERNA  ÁGUA PRESSURIZADA </t>
  </si>
  <si>
    <t>Total sub-item 2.1</t>
  </si>
  <si>
    <t>2.2</t>
  </si>
  <si>
    <t>RECUPERAÇÃO ESTRUTURAL ÁREAS MOLHADAS INTERNAS E EXTERNAS</t>
  </si>
  <si>
    <t>2.2.1</t>
  </si>
  <si>
    <t xml:space="preserve">TRATAMENTO JUNTAS DE RETRAÇÃO /CONCRETAGEM,  COM EFLRESCENCIA, COM FALHAS DE CONCRETAGEM, PONTOS DE CORROSÃO E LOCAIS COM CARBONATAÇÃO </t>
  </si>
  <si>
    <t>2.2.1.1</t>
  </si>
  <si>
    <t>REMOÇÃO DE CONCRETO DEGRADADO</t>
  </si>
  <si>
    <t>M3</t>
  </si>
  <si>
    <t>2.2.1.2</t>
  </si>
  <si>
    <t>ABERTURA CANALETA COM RETIRADA MECANICA / MANUAL DO CONCRETO</t>
  </si>
  <si>
    <t>ML</t>
  </si>
  <si>
    <t>2.2.1.3</t>
  </si>
  <si>
    <t>APLICAÇÃO DE ARGAMASSA CRISTALIZANTE (DUAS DE MÃOS) NAS JUNTAS E NAS OUTRAS ANOMALIAS</t>
  </si>
  <si>
    <t>2.2.1.4</t>
  </si>
  <si>
    <t>COMPLEMENTAÇÃO COM ARGAMASSA CRISTALIZANTE</t>
  </si>
  <si>
    <t>2.2.1.5</t>
  </si>
  <si>
    <t>APLICAÇÃO DE ARGAMASSA CRISTALIZANTE (UMA DE MÃO) NOS FUNDOS DOS RESERVATÓRIOS</t>
  </si>
  <si>
    <t>Total subsubitem 2.2.1</t>
  </si>
  <si>
    <t>Total sub-item 2.2</t>
  </si>
  <si>
    <t>2.3</t>
  </si>
  <si>
    <t>RECUPERAÇÃO ESTRUTURAL ÁREAS SECAS</t>
  </si>
  <si>
    <t>2.3.1</t>
  </si>
  <si>
    <t xml:space="preserve">TRATAMENTO JUNTAS  DE CONCRETAGEM E RETRAÇÃO </t>
  </si>
  <si>
    <t>2.3.1.1</t>
  </si>
  <si>
    <t xml:space="preserve">UNIFORMIZAÇÃO JUNTAS MECANICAMENTE </t>
  </si>
  <si>
    <t>M</t>
  </si>
  <si>
    <t>2.3.1.2</t>
  </si>
  <si>
    <t>LIMITADOR FLEXIVEL TIPO "TARUCEL"</t>
  </si>
  <si>
    <t>2.3.1.3</t>
  </si>
  <si>
    <t>APLICAÇÃO DE SELANTE PULIORETANO</t>
  </si>
  <si>
    <t>Total subsubitem 2.3.1</t>
  </si>
  <si>
    <t>2.3.2</t>
  </si>
  <si>
    <t xml:space="preserve">TRATAMENTO ÁREAS CARBONATADAS, PONTOS DE CORROSÃO E FALHAS DE CONCRETAGEM </t>
  </si>
  <si>
    <t>2.3.2.1</t>
  </si>
  <si>
    <t>2.3.2.2</t>
  </si>
  <si>
    <t>APLICAÇÃO DE ARGAMASSA ESTRUTURAL</t>
  </si>
  <si>
    <t>Total subsubitem 2.3.2</t>
  </si>
  <si>
    <t>Total sub-item 2.3</t>
  </si>
  <si>
    <t>2.4</t>
  </si>
  <si>
    <t>RECUPERAÇÃO ARMADURA PAREDES INTERNA E EXTERNA</t>
  </si>
  <si>
    <t>2.4.1</t>
  </si>
  <si>
    <t>INSPEÇÃO ARMADURA</t>
  </si>
  <si>
    <t>2.4.2</t>
  </si>
  <si>
    <t>LIMPEZA ARMADURA</t>
  </si>
  <si>
    <t>2.4.3</t>
  </si>
  <si>
    <t>PINTURA COM INIBIDOR DE CORROSÃO, EM  DUAS DEMÃOS COM PROTETOR DE ARMADURA IC OU SIMILAR.</t>
  </si>
  <si>
    <t>2.4.4</t>
  </si>
  <si>
    <t>ARMADOR COM ENCARGOS COMPLEMENTARES</t>
  </si>
  <si>
    <t>Total sub-item 2.4</t>
  </si>
  <si>
    <t>2.5</t>
  </si>
  <si>
    <t>PREPARAÇÃO PARA IMPERMEABILIZAÇÃO</t>
  </si>
  <si>
    <t>2.5.1</t>
  </si>
  <si>
    <t>REGULARIZAÇÃO DO PISO DO FUNDO DOS RESERVATÓRIOS E TAMPA SUPERIOR,  COM  CAIMENTO INDICADO</t>
  </si>
  <si>
    <t xml:space="preserve">M2 </t>
  </si>
  <si>
    <t>2.5.2</t>
  </si>
  <si>
    <t xml:space="preserve">EXECUÇÃO DE RODAPÉS ABALOADOS  NO ENCONTRO DAS PAREDES COM OS PISOS </t>
  </si>
  <si>
    <t>Total sub-item 2.5</t>
  </si>
  <si>
    <t>2.6</t>
  </si>
  <si>
    <t>IMPERMEABILIZAÇÃO</t>
  </si>
  <si>
    <t>2.6.1</t>
  </si>
  <si>
    <t>PAREDES E FUND0S</t>
  </si>
  <si>
    <t>2.6.1.1</t>
  </si>
  <si>
    <t>CIMENTICIO SEMI-FLEXIVEL, SIKA TOP OU SIMILAR EM 3 DEMÃOS , MÍNIMO 3KG/M2</t>
  </si>
  <si>
    <t>2.6.1.2</t>
  </si>
  <si>
    <t>TELA POLIESTER (43g/m²), COM 43 G/M2</t>
  </si>
  <si>
    <t>2.6.1.3</t>
  </si>
  <si>
    <t>CIMENTICIO FLEXIVEL, EM 3 DEMÃOS, MÍNIMO 3KG/M2</t>
  </si>
  <si>
    <t>Total subsubitem 2.6.1</t>
  </si>
  <si>
    <t>2.6.2</t>
  </si>
  <si>
    <t>TAMPA EXTERNA SUPERIOR</t>
  </si>
  <si>
    <t>2.6.2.1</t>
  </si>
  <si>
    <t>IMPERMEABILIZAÇÃO DE SUPERFÍCIE COM MEMBRANA À BASE DE RESINA ACRÍLICA, 3 DEMÃOS. AF_06/2018</t>
  </si>
  <si>
    <t>Total subsubitem 2.6.2</t>
  </si>
  <si>
    <t>Total sub-item 2.6</t>
  </si>
  <si>
    <t>2.7</t>
  </si>
  <si>
    <t>PARTE INTERNA/EXTERNA</t>
  </si>
  <si>
    <t>2.7.1</t>
  </si>
  <si>
    <t>SERRALHERIA</t>
  </si>
  <si>
    <t>2.7.1.1</t>
  </si>
  <si>
    <t>FORNECIMENTO DE PORTA DE FERRO COM FUNDO EPOXI 2,00X1,00M</t>
  </si>
  <si>
    <t>2.7.1.2</t>
  </si>
  <si>
    <t>FORNECIMENTO DE TAMPA DE FERRO COM FUNDO EPOXI 0,95X0,95M</t>
  </si>
  <si>
    <t>Total subsubitem 2.7.1</t>
  </si>
  <si>
    <t>2.7.2</t>
  </si>
  <si>
    <t>PINTURA GERAL</t>
  </si>
  <si>
    <t>2.7.2.1</t>
  </si>
  <si>
    <t>LIMPEZA ÁGUA PRESSURIZADA ÁREAS INTERNAS SECAS</t>
  </si>
  <si>
    <t>2.7.2.2</t>
  </si>
  <si>
    <t>PINTURA ACRILICA 2 DEMÃOS (INTERNA E EXTERNA)</t>
  </si>
  <si>
    <t>2.7.2.3</t>
  </si>
  <si>
    <t>PINTURA ESMALTE PORTAS TÉRREO</t>
  </si>
  <si>
    <t>2.7.2.4</t>
  </si>
  <si>
    <t xml:space="preserve">PINTURA ESCADA E PATAMARES </t>
  </si>
  <si>
    <t>Total subsubitem 2.7.2</t>
  </si>
  <si>
    <t>2.7.3</t>
  </si>
  <si>
    <t xml:space="preserve">ANDAIMES </t>
  </si>
  <si>
    <t>2.7.3.1</t>
  </si>
  <si>
    <t>MONTAGEM E DESMONTAGEM TIPO BALANCIM ELÉTRICO</t>
  </si>
  <si>
    <t>2.7.3.2</t>
  </si>
  <si>
    <t>MONTAGEM E DESMONTAGEM DE ANDAIME MODULAR FACHADEIRO, COM PISO METÁLICO, PARA EDIFICAÇÕES COM MÚLTIPLOS PAVIMENTOS (EXCLUSIVE ANDAIME E LIMPEZA). AF_11/2017</t>
  </si>
  <si>
    <t>2.7.3.3</t>
  </si>
  <si>
    <t>LOCAÇÃO BALANCIM ELÉTRICO</t>
  </si>
  <si>
    <t>2.7.3.4</t>
  </si>
  <si>
    <t>LOCAÇÃO ANDAIMES MODULAR</t>
  </si>
  <si>
    <t>Total subsubitem 2.7.3</t>
  </si>
  <si>
    <t>Total sub-item 2.7</t>
  </si>
  <si>
    <t>2.8</t>
  </si>
  <si>
    <t>INSTALAÇÕES ELÉTRICAS</t>
  </si>
  <si>
    <t>2.8.1</t>
  </si>
  <si>
    <t>QUADRO DE DISTRIBUIÇÃO DE ENERGIA EM CHAPA DE AÇO GALVANIZADO, DE SOBREPOR, COM BARRAMENTO TRIFÁSICO, PARA 12 DISJUNTORES DIN - FORNECIMENTO E INSTALAÇÃO.</t>
  </si>
  <si>
    <t>2.8.2</t>
  </si>
  <si>
    <t>QUADRO DE COMANDO PARA DUAS BOMBAS DE RECALQUE 3 CV TRIFÁSICO – FORNECIMENTO E INSTALAÇÃO</t>
  </si>
  <si>
    <t>2.8.3</t>
  </si>
  <si>
    <t>ELETRODUTO RÍGIDO ROSCÁVEL, PVC, DN 50 MM (1 1/2") - FORNECIMENTO E INSTALAÇÃO. AF_12/2015</t>
  </si>
  <si>
    <t>2.8.4</t>
  </si>
  <si>
    <t>ELETRODUTO RÍGIDO ROSCÁVEL, PVC, DN 32 MM (1"), PARA CIRCUITOS TERMINAIS, INSTALADO EM PAREDE - FORNECIMENTO E INSTALAÇÃO. AF_12/2015</t>
  </si>
  <si>
    <t>2.8.5</t>
  </si>
  <si>
    <t>ELETRODUTO RÍGIDO ROSCÁVEL, PVC, DN 25 MM (3/4"), PARA CIRCUITOS TERMINAIS, INSTALADO EM PAREDE - FORNECIMENTO E INSTALAÇÃO. AF_12/2015</t>
  </si>
  <si>
    <t>2.8.6</t>
  </si>
  <si>
    <t>ELETRODUTO DE AÇO GALVANIZADO, CLASSE LEVE, DN 20 MM (3/4”), APARENTE, INSTALADO EM PAREDE - FORNECIMENTO E INSTALAÇÃO. AF_11/2016_P</t>
  </si>
  <si>
    <t>2.8.7</t>
  </si>
  <si>
    <t>CURVA 90 GRAUS DE FERRO GALVANIZADO, COM ROSCA BSP FEMEA, DE ¾" – FORNECIMENTO E INSTALAÇÃO</t>
  </si>
  <si>
    <t>2.8.8</t>
  </si>
  <si>
    <t>LUVA DE EMENDA PARA ELETRODUTO, AÇO GALVANIZADO, DN 20 MM (3/4''), APARENTE, INSTALADA EM PAREDE - FORNECIMENTO E INSTALAÇÃO. AF_11/2016_P</t>
  </si>
  <si>
    <t>2.8.9</t>
  </si>
  <si>
    <t>LUVA PARA ELETRODUTO, PVC, ROSCÁVEL, DN 25 MM (3/4"), PARA CIRCUITOS TERMINAIS, INSTALADA EM PAREDE - FORNECIMENTO E INSTALAÇÃO. AF_12/2015</t>
  </si>
  <si>
    <t>2.8.10</t>
  </si>
  <si>
    <t>93013</t>
  </si>
  <si>
    <t>LUVA PARA ELETRODUTO, PVC, ROSCÁVEL, DN 50 MM (1 1/2") - FORNECIMENTO E INSTALAÇÃO. AF_12/2015</t>
  </si>
  <si>
    <t>2.8.11</t>
  </si>
  <si>
    <t>91885</t>
  </si>
  <si>
    <t>LUVA PARA ELETRODUTO, PVC, ROSCÁVEL, DN 32 MM (1"), PARA CIRCUITOS TERMINAIS, INSTALADA EM PAREDE - FORNECIMENTO E INSTALAÇÃO. AF_12/2015</t>
  </si>
  <si>
    <t>2.8.12</t>
  </si>
  <si>
    <t>91914</t>
  </si>
  <si>
    <t>CURVA 90 GRAUS PARA ELETRODUTO, PVC, ROSCÁVEL, DN 25 MM (3/4"), PARA CIRCUITOS TERMINAIS, INSTALADA EM PAREDE - FORNECIMENTO E INSTALAÇÃO. AF_12/2015</t>
  </si>
  <si>
    <t>2.8.13</t>
  </si>
  <si>
    <t>93018</t>
  </si>
  <si>
    <t>CURVA 90 GRAUS PARA ELETRODUTO, PVC, ROSCÁVEL, DN 50 MM (1 1/2") - FORNECIMENTO E INSTALAÇÃO. AF_12/2015</t>
  </si>
  <si>
    <t>2.8.14</t>
  </si>
  <si>
    <t>91917</t>
  </si>
  <si>
    <t>CURVA 90 GRAUS PARA ELETRODUTO, PVC, ROSCÁVEL, DN 32 MM (1"), PARA CIRCUITOS TERMINAIS, INSTALADA EM PAREDE - FORNECIMENTO E INSTALAÇÃO. AF_12/2015</t>
  </si>
  <si>
    <t>2.8.15</t>
  </si>
  <si>
    <t>FIXAÇÃO DE TUBOS HORIZONTAIS DE PVC, CPVC OU COBRE DIÂMETROS MAIORES QUE 75 MM COM ABRAÇADEIRA METÁLICA RÍGIDA TIPO  D  ¾" , FIXADA DIRETAMENTE NA LAJE.</t>
  </si>
  <si>
    <t>2.8.16</t>
  </si>
  <si>
    <t>91177</t>
  </si>
  <si>
    <t>FIXAÇÃO DE TUBOS HORIZONTAIS DE PPR DIÂMETROS MAIORES QUE 40 MM E MENORES OU IGUAIS A 75 MM COM ABRAÇADEIRA METÁLICA RÍGIDA TIPO  D  1 1/2" , FIXADA DIRETAMENTE NA LAJE. AF_05/2015</t>
  </si>
  <si>
    <t>2.8.17</t>
  </si>
  <si>
    <t>95801</t>
  </si>
  <si>
    <t>CONDULETE DE ALUMÍNIO, MÚLTIPLO, PARA ELETRODUTO DN 20 MM (3/4''), APARENTE - FORNECIMENTO E INSTALAÇÃO. AF_11/2016_P</t>
  </si>
  <si>
    <t>2.8.18</t>
  </si>
  <si>
    <t xml:space="preserve">CONDULETE DE ALUMÍNIO, MÚLTIPLO, PARA ELETRODUTO DN 1.1/2'', APARENTE - FORNECIMENTO E INSTALAÇÃO. </t>
  </si>
  <si>
    <t>2.8.19</t>
  </si>
  <si>
    <t>BUCHA DE REDUCAO EM ALUMINIO, COM ROSCA, DE 1.1/2" X 3/4”</t>
  </si>
  <si>
    <t>2.8.20</t>
  </si>
  <si>
    <t>91927</t>
  </si>
  <si>
    <t>CABO DE COBRE FLEXÍVEL ISOLADO, 2,5 MM², ANTI-CHAMA 0,6/1,0 KV, PARA CIRCUITOS TERMINAIS - FORNECIMENTO E INSTALAÇÃO. AF_12/2015</t>
  </si>
  <si>
    <t>2.8.21</t>
  </si>
  <si>
    <t>91929</t>
  </si>
  <si>
    <t>CABO DE COBRE FLEXÍVEL ISOLADO, 4 MM², ANTI-CHAMA 0,6/1,0 KV, PARA CIRCUITOS TERMINAIS - FORNECIMENTO E INSTALAÇÃO. AF_12/2015</t>
  </si>
  <si>
    <t>2.8.22</t>
  </si>
  <si>
    <t>91931</t>
  </si>
  <si>
    <t>CABO DE COBRE FLEXÍVEL ISOLADO, 6 MM², ANTI-CHAMA 0,6/1,0 KV, PARA CIRCUITOS TERMINAIS - FORNECIMENTO E INSTALAÇÃO. AF_12/2015</t>
  </si>
  <si>
    <t>2.8.23</t>
  </si>
  <si>
    <t>91933</t>
  </si>
  <si>
    <t>CABO DE COBRE FLEXÍVEL ISOLADO, 10 MM², ANTI-CHAMA 0,6/1,0 KV, PARA CIRCUITOS TERMINAIS - FORNECIMENTO E INSTALAÇÃO. AF_12/2015</t>
  </si>
  <si>
    <t>2.8.24</t>
  </si>
  <si>
    <t>93673</t>
  </si>
  <si>
    <t>DISJUNTOR TRIPOLAR TIPO DIN, CORRENTE NOMINAL DE 50A - FORNECIMENTO E INSTALAÇÃO. AF_10/2020</t>
  </si>
  <si>
    <t>2.8.25</t>
  </si>
  <si>
    <t>93671</t>
  </si>
  <si>
    <t>DISJUNTOR TRIPOLAR TIPO DIN, CORRENTE NOMINAL DE 32A - FORNECIMENTO E INSTALAÇÃO. AF_10/2020</t>
  </si>
  <si>
    <t>2.8.26</t>
  </si>
  <si>
    <t>93655</t>
  </si>
  <si>
    <t>DISJUNTOR MONOPOLAR TIPO DIN, CORRENTE NOMINAL DE 20A - FORNECIMENTO E INSTALAÇÃO. AF_10/2020</t>
  </si>
  <si>
    <t>2.8.27</t>
  </si>
  <si>
    <t>93656</t>
  </si>
  <si>
    <t>DISJUNTOR MONOPOLAR TIPO DIN, CORRENTE NOMINAL DE 25A - FORNECIMENTO E INSTALAÇÃO. AF_10/2020</t>
  </si>
  <si>
    <t>2.8.28</t>
  </si>
  <si>
    <t>DISPOSITIVO DR, 2 POLOS, SENSIBILIDADE DE 30 MA, CORRENTE DE 25 A - FORNECIMENTO E INSTALAÇÃO.</t>
  </si>
  <si>
    <t>2.8.29</t>
  </si>
  <si>
    <t>92001</t>
  </si>
  <si>
    <t>TOMADA, 2P+T 20 A, INCLUINDO SUPORTE E PLACA - FORNECIMENTO E INSTALAÇÃO. AF_12/2015</t>
  </si>
  <si>
    <t>2.8.30</t>
  </si>
  <si>
    <t>91953</t>
  </si>
  <si>
    <t>INTERRUPTOR SIMPLES (1 MÓDULO), 10A/250V, INCLUINDO SUPORTE E PLACA - FORNECIMENTO E INSTALAÇÃO. AF_12/2015</t>
  </si>
  <si>
    <t>2.8.31</t>
  </si>
  <si>
    <t>91959</t>
  </si>
  <si>
    <t>INTERRUPTOR SIMPLES (2 MÓDULOS), 10A/250V, INCLUINDO SUPORTE E PLACA - FORNECIMENTO E INSTALAÇÃO. AF_12/2015</t>
  </si>
  <si>
    <t>2.8.32</t>
  </si>
  <si>
    <t xml:space="preserve">LUMINÁRIA ARANDELA TIPO TARTARUGA, DE SOBREPOR, COM 1 LÂMPADA LED DE 10 W, SEM REATOR - FORNECIMENTO E INSTALAÇÃO. </t>
  </si>
  <si>
    <t>2.8.33</t>
  </si>
  <si>
    <t xml:space="preserve">REFLETOR LED 200W – FORNECIMENTO E INSTALAÇÃO. </t>
  </si>
  <si>
    <t>2.8.34</t>
  </si>
  <si>
    <t xml:space="preserve">SINALIZADOR DE TOPO COM 1 LÂMPADA LED  – FORNECIMENTO E INSTALAÇÃO. </t>
  </si>
  <si>
    <t>2.8.35</t>
  </si>
  <si>
    <t>101632</t>
  </si>
  <si>
    <t>RELÉ FOTOELÉTRICO PARA COMANDO DE ILUMINAÇÃO EXTERNA 1000 W - FORNECIMENTO E INSTALAÇÃO. AF_08/2020</t>
  </si>
  <si>
    <t>Total sub-item 2.8</t>
  </si>
  <si>
    <t>Total do item 2</t>
  </si>
  <si>
    <t>SERVIÇOS PERMANENTES</t>
  </si>
  <si>
    <t>3.1</t>
  </si>
  <si>
    <t>REMOCAO E AMONTOAMENTO DE ENTULHO DENTRO DA OBRA</t>
  </si>
  <si>
    <t>3.2</t>
  </si>
  <si>
    <t>LOCAÇÃO DE CONTAINER ESTACIONÁRIO PARA REMOÇÃO DE ENTULHO - 5,00M3</t>
  </si>
  <si>
    <t>3.3</t>
  </si>
  <si>
    <t>LIMPEZA PERMANETE DA OBRA</t>
  </si>
  <si>
    <t>Total do item 3</t>
  </si>
  <si>
    <t>TRABALHOS FINAIS</t>
  </si>
  <si>
    <t>4.1</t>
  </si>
  <si>
    <t>LIMPEZA FINAL DA OBRA /DESMOBILIZAÇÃO</t>
  </si>
  <si>
    <t>Total do item 4</t>
  </si>
  <si>
    <t>Total Geral - (R$)</t>
  </si>
  <si>
    <t>MAT SEM BDI</t>
  </si>
  <si>
    <t>MDO SEM BDI</t>
  </si>
  <si>
    <t>MAT COM BDI</t>
  </si>
  <si>
    <t>MDO COM BDI</t>
  </si>
  <si>
    <t>CUSTO TOTAL SEM BDI</t>
  </si>
  <si>
    <t>PREÇO TOTAL COM BDI</t>
  </si>
  <si>
    <t>TABELA DE COMPOSIÇÕES - ANEXO 2</t>
  </si>
  <si>
    <t>INDICES DESONERADOS</t>
  </si>
  <si>
    <t>TABELA DE COMPOSIÇÕES DE PREÇOS</t>
  </si>
  <si>
    <t>Custo Unitario</t>
  </si>
  <si>
    <t>Custo Total</t>
  </si>
  <si>
    <t>Material</t>
  </si>
  <si>
    <t>Mão de Obra</t>
  </si>
  <si>
    <t>SERVIÇO</t>
  </si>
  <si>
    <t>A</t>
  </si>
  <si>
    <t>ACESSO APINISMO IND. E RESGATE / FONE (51)3785-7370</t>
  </si>
  <si>
    <t>B</t>
  </si>
  <si>
    <t>CQ ALPINISMO / FONE (51)3031-1440</t>
  </si>
  <si>
    <t>C</t>
  </si>
  <si>
    <t>ALTO RISCO SOLUÇÕES EM ALTURA / FONE (51) (51) 9.9266-6701</t>
  </si>
  <si>
    <t>CUSTO TOTAL</t>
  </si>
  <si>
    <t>PLACA DE OBRA (PARA CONSTRUCAO CIVIL) EM CHAPA GALVANIZADA *N. 22*, ADESIVADA, DE *2,0 X 1,125* M</t>
  </si>
  <si>
    <t>SERVENTE COM ENCARGOS COMPLEMENTARES</t>
  </si>
  <si>
    <t>CARPINTEIRO COM ENCARGOS COMPLEMENTARES</t>
  </si>
  <si>
    <t>RETIRADA MECANICA / MANUAL COMPLETA DA IMPERMEABILIZAÇÃO /ARGAMASSA DE REGULARIZAÇÃO DO FUNDO</t>
  </si>
  <si>
    <t xml:space="preserve">ABERTURA DE CANALETA COM RETIRADA MECANICA/MANUAL CONCRETO </t>
  </si>
  <si>
    <t>APLICAÇÃO DE IMPERMEABILIZANTE DE CRISTALIZAÇÃO POR PINTURA  (DUAS DE MÃOS) NA JUNTA DE RETRAÇÃO</t>
  </si>
  <si>
    <t>MATERIAL</t>
  </si>
  <si>
    <t>XYPEX CONCENTRADO / CONSTRUTEC / FONE (51) 3012-2333</t>
  </si>
  <si>
    <t>KG</t>
  </si>
  <si>
    <t>PENETRON / SCHENKEL / FONE (51)3332-4333</t>
  </si>
  <si>
    <t>PEDREIRO COM ENCARGOS COMPLEMENTARES</t>
  </si>
  <si>
    <t>PENECRETE MORTAR / SCHENKEL / FONE (51)3332-4333</t>
  </si>
  <si>
    <t xml:space="preserve">APLICAÇÃO DE ARGAMASSA CRISTALIZANTE UMA DEMÃO FUNDO DOS RESERVATÓRIOS </t>
  </si>
  <si>
    <t>LIMITADOR FLEXÍVEL TIPO "TARUCEL"</t>
  </si>
  <si>
    <t>TARUCEL 10MM / SCHENKEL / FONE (51)3332-4333</t>
  </si>
  <si>
    <t>TARUCEL 10MM / CONSTRUTEC / FONE (51)3012-2333</t>
  </si>
  <si>
    <t>TARUCEL 10MM / START IMPERM. / FONE (51)3217-4444</t>
  </si>
  <si>
    <t xml:space="preserve">COMPOSIÇÃO </t>
  </si>
  <si>
    <t>APLICAÇÃO SELANTE POLIURETANO</t>
  </si>
  <si>
    <t>SCHENKEL / FONE (51)3332-4333</t>
  </si>
  <si>
    <t>START IMPERM. / FONE (51)3217-4444</t>
  </si>
  <si>
    <t>CONSTRUTEC / FONE (51) 3012-2333</t>
  </si>
  <si>
    <t xml:space="preserve">PINTOR COM ENCARGOS COMPLEMEMENTARES </t>
  </si>
  <si>
    <t>PINTURA COM INIBIDOR DE CORROSÃO</t>
  </si>
  <si>
    <t>PROTETOR ARMADURA (I.C.) / CONSTRUTEC / FONE (51)3012-2333</t>
  </si>
  <si>
    <t>PROTETOR ARMADURA WEBER-QUARTZOLIT / CONSTRUTEC / FONE (51)3012-2333</t>
  </si>
  <si>
    <t>SIKATOP ARMATEC 108 / SCHENKEL / FONE (51)3332-4333</t>
  </si>
  <si>
    <t>PREENCHIMENTO COM ARGAMASSA ESTRUTURAL</t>
  </si>
  <si>
    <t>SIKA GROUT TIX / SCHENKEL / FONE: (51)3332-4333</t>
  </si>
  <si>
    <t>GRAUTE WEBER. REP SHIM TIX / CONSTRUTEC / FONE: (51)3012-2333</t>
  </si>
  <si>
    <t>ZENTRIFIX CR / CONSTRUTEC / FONE: (51)3012-2333</t>
  </si>
  <si>
    <t>REGULARIZAÇÃO PISO COM CAIMENTOS</t>
  </si>
  <si>
    <t>ARGAMASSA CIMENTO E AREIA COM ADESIVO ACRILICO</t>
  </si>
  <si>
    <t>EXECUÇÃO DE RODAPÉS ABALOADOS (12x12)</t>
  </si>
  <si>
    <t>CIMENTICIO SEMI-FLEXIVEL</t>
  </si>
  <si>
    <t>VIAPLUS 1000 / SCHENKEL / FONE (51)3332-4333</t>
  </si>
  <si>
    <t>CONSTRUTEC TOP / CONSTRUTEC / FONE (51)3012-2333</t>
  </si>
  <si>
    <t>SIKA TOP / START IMPERM. / FONE (51)3217-4444</t>
  </si>
  <si>
    <t>TELA POLIESTER (43g/m²)</t>
  </si>
  <si>
    <t>CONSTRUTEC / FONE (51)3012-2333</t>
  </si>
  <si>
    <t>START IMPERMEABILIZANTES / FONE (51)3217-4444</t>
  </si>
  <si>
    <t>CIMENTICIO FLEXIVEL</t>
  </si>
  <si>
    <t>VIAPLUS 5000 / SCHENKEL / FONE (51)3332-4333</t>
  </si>
  <si>
    <t>CONSTRUTEC TOP FLEX / CONSTRUTEC / FONE (51)3012-2333</t>
  </si>
  <si>
    <t>SIKA TOP FLEX / START IMPERM. / FONE(51)3217-4444</t>
  </si>
  <si>
    <t>FORNECIMENTO DE PORTA DE FERRO 2,00X1,00M COM FUNDO EPOXI</t>
  </si>
  <si>
    <t>CONFECÇÃO PORTA / SERRALHERIA MAGGI / (51)9.9986-4333</t>
  </si>
  <si>
    <t>CONFECÇÃO PORTA / SERRALHERIA RIO GRANDE / (51)9.9987-1909</t>
  </si>
  <si>
    <t>CONFECÇÃO PORTA / SERRALHERIA PASTORIZA / (51)9.9382-2909</t>
  </si>
  <si>
    <t>FORNECIMENTO DE TAMPA DE FERRO 0,95X0,95M COM FUNDO EPOXI</t>
  </si>
  <si>
    <t>CONFECÇÃO TAMPA / SERRALHERIA RIO GRANDE - (51)9.9987-1909</t>
  </si>
  <si>
    <t>CONFECÇÃO TAMPA / SERRALHERIA PASTORIZA - (51)9.9382-2909</t>
  </si>
  <si>
    <t>CONFECÇÃO TAMPA / SERRALHERIA MAGGI / (51)9.9986-4333</t>
  </si>
  <si>
    <t>PINTURA ESCADA E PATAMARES</t>
  </si>
  <si>
    <t>SOLVENTE DILUENTE A BASE DE AGUARRAS</t>
  </si>
  <si>
    <t>LT</t>
  </si>
  <si>
    <t>TINTA ESMALTE PREMIUM ACETINADO</t>
  </si>
  <si>
    <t>PINTOR COM ENCARGOS COMPLEMENTARES</t>
  </si>
  <si>
    <t>LOCAÇÃO BALANCIM</t>
  </si>
  <si>
    <t xml:space="preserve">MÊS </t>
  </si>
  <si>
    <t>ALUJAL LOCAÇÃO / FONE (51)3337-8026</t>
  </si>
  <si>
    <t>EQUIPAL EQUIPAMENTOS / FONE (51)3343-7866</t>
  </si>
  <si>
    <t>BSBC BALACINS / FONE (51)3325-0699</t>
  </si>
  <si>
    <t xml:space="preserve">LOCAÇÃO ANDAIMES MODULARES COM PRANCHAS </t>
  </si>
  <si>
    <t>REMOÇÃO E AMONTOAMENTO DE ENTULHO DENTRO DA OBRA</t>
  </si>
  <si>
    <t xml:space="preserve">MATERIAL </t>
  </si>
  <si>
    <t xml:space="preserve">TELE ENTULHO FONTOURA / (51)3597-3511 </t>
  </si>
  <si>
    <t>SCHILLING ENTULHOS / (51)3598-1414</t>
  </si>
  <si>
    <t>NH TELE ENTULHO / (51)3582-8600</t>
  </si>
  <si>
    <t>LIMPEZA PERMANENTE DA OBRA</t>
  </si>
  <si>
    <t>LIMPEZA FINAL DA OBRA /DESMOOBILIZAÇÃO</t>
  </si>
  <si>
    <t xml:space="preserve">QUADRO DE DISTRIBUICAO COM BARRAMENTO TRIFASICO, DE SOBREPOR, EM CHAPA DE ACO GALVANIZADO, PARA 12 DISJUNTORES DIN, 100 A   </t>
  </si>
  <si>
    <t>AUXILIAR DE ELETRICISTA COM ENCARGOS COMPLEMENTARES</t>
  </si>
  <si>
    <t>ELETRICISTA COM ENCARGOS COMPLEMENTARES</t>
  </si>
  <si>
    <t>QUADRO DE COMANDO PARA DUAS BOMBAS DE RECALQUE 3 CV TRIFÁSICO</t>
  </si>
  <si>
    <t>CURVA 90 GRAUS DE FERRO GALVANIZADO, COM ROSCA BSP FEMEA, DE ¾"</t>
  </si>
  <si>
    <t>ABRACADEIRA EM ACO PARA AMARRACAO DE ELETRODUTOS, TIPO D, COM 3/4" E CUNHA DE UN 1,09
FIXACAO</t>
  </si>
  <si>
    <t>88248</t>
  </si>
  <si>
    <t>AUXILIAR DE ENCANADOR OU BOMBEIRO HIDRÁULICO COM ENCARGOS COMPLEMENTARES</t>
  </si>
  <si>
    <t>88267</t>
  </si>
  <si>
    <t>ENCANADOR OU BOMBEIRO HIDRÁULICO COM ENCARGOS COMPLEMENTARES</t>
  </si>
  <si>
    <t xml:space="preserve">CONDULETE DE ALUMÍNIO, MÚLTIPLO, PARA ELETRODUTO DE AÇO GALVANIZADO DN 1.1/2'', APARENTE - FORNECIMENTO E INSTALAÇÃO. </t>
  </si>
  <si>
    <t>CONDULETE DE ALUMINIO TIPO X, PARA ELETRODUTO ROSCAVEL DE 1 1/2", COM TAMPA UN 33,71
CEGA</t>
  </si>
  <si>
    <t>BUCHA DE NYLON SEM ABA S6, COM PARAFUSO DE 4,20 X 40 MM EM ACO ZINCADO COM ROSCA SOBERBA, CABECA CHATA E FENDA PHILLIPS</t>
  </si>
  <si>
    <t>BUCHA DE REDUCAO EM ALUMINIO, COM ROSCA, DE 1 1/2" X ¾"</t>
  </si>
  <si>
    <t>BUCHA DE REDUCAO EM ALUMINIO, COM ROSCA, DE 1 1/2" X 3/4", PARA ELETRODUTO</t>
  </si>
  <si>
    <t>DISPOSITIVO DR, 2 POLOS, SENSIBILIDADE DE 30 MA, CORRENTE DE 25 A, TIPO AC</t>
  </si>
  <si>
    <t>TERMINAL A COMPRESSAO EM COBRE ESTANHADO PARA CABO 16 MM2, 1 FURO E 1 COMPRESSAO, PARA PARAFUSO DE FIXACAO M6</t>
  </si>
  <si>
    <t>LAMPADA LED 10 W BIVOLT BRANCA, FORMATO TRADICIONAL (BASE E27)</t>
  </si>
  <si>
    <t>LUMINARIA TIPO TARTARUGA PARA AREA EXTERNA EM ALUMINIO, COM GRADE, PARA 1 
LAMPADA, BASE E27, POTENCIA MAXIMA 40/60 W (NAO INCLUI LAMPADA)</t>
  </si>
  <si>
    <t>REFLETOR LED 200W</t>
  </si>
  <si>
    <t>SINALIZADOR DE TOPO</t>
  </si>
  <si>
    <t>CRONOGRAMA FÍSICO-FINANCEIRO - ANEXO 3</t>
  </si>
  <si>
    <t>CRONOGRAMA FÍSICO-FINANCEIRO</t>
  </si>
  <si>
    <t>ITEM</t>
  </si>
  <si>
    <t>DESCRIÇÃO</t>
  </si>
  <si>
    <t>TOTAL ORÇAMENTO</t>
  </si>
  <si>
    <t>30 DIAS</t>
  </si>
  <si>
    <t>60 DIAS</t>
  </si>
  <si>
    <t>90 DIAS</t>
  </si>
  <si>
    <t>120 DIAS</t>
  </si>
  <si>
    <t>TOTAL FINAL</t>
  </si>
  <si>
    <t>R$</t>
  </si>
  <si>
    <t>LIMPEZA INTERNA ÁREAS MOLHADAS E EXTERNA</t>
  </si>
  <si>
    <t>PAREDES E FUNDOS</t>
  </si>
  <si>
    <t>PARTE INTERNA / EXTERNA</t>
  </si>
  <si>
    <t>TOTAL PREVISTO</t>
  </si>
  <si>
    <t>TOTAL ACUMULADO</t>
  </si>
  <si>
    <t>PLANILHA DE MEMÓRIA DE CÁLCULOS QUANTITATIVOS - ANEXO 4</t>
  </si>
  <si>
    <t>PLANILHA DE MEMÓRIA DE CÁLCULOS QUANTITATIVOS</t>
  </si>
  <si>
    <t xml:space="preserve"> MEMÓRIA DE CALCULO DOS QUANTITATIVOS</t>
  </si>
  <si>
    <t>3H/DIAX4MESES(22D/MÊS)=264H</t>
  </si>
  <si>
    <t>2MESESX22D/MESX8,8H/DIA=387,20H</t>
  </si>
  <si>
    <t>4MESESX22D/MESX8,8H/DIA=774,40 H</t>
  </si>
  <si>
    <t>(1,50X1,00)</t>
  </si>
  <si>
    <t>LOCAÇÃO</t>
  </si>
  <si>
    <t>(18,30X1,20)=22M2</t>
  </si>
  <si>
    <t xml:space="preserve">LIMPEZA </t>
  </si>
  <si>
    <t>PERÍMETRO RERSERVATÓRIOS:22,41MLX(8,81+3,55)= 276,99 + FUNDOS:29,20M2 =TAMPA:18,32=354M2+29,20(PARTE INTERNA DAS TAMPAS)</t>
  </si>
  <si>
    <t>PERÍMETRO RERSERVATÓRIOS:22,41MLX(8,81+3,55)= 276,99 + FUNDOS:29,20M2 =TAMPA:18,32=354M2</t>
  </si>
  <si>
    <t xml:space="preserve">PERÍMETRO EXTERNO=15,7X ALTURA DO RESERVATÓRIO=25,47 M= </t>
  </si>
  <si>
    <t xml:space="preserve">RECUPERAÇÃO ESTRUTURAL ÁREAS MOLHADAS INTERNA E EXTERNAMENTE </t>
  </si>
  <si>
    <t>SOMATÓRIO DOS VOLUMES</t>
  </si>
  <si>
    <t xml:space="preserve">SOMATÓRIO DAS METRAGENS LEVANTADAS IN LOCO A SER CONFERIDO NA EXECUÇÃO </t>
  </si>
  <si>
    <t>APLICAÇÃO DE ARGAMASSA CRISTALIZANTE (DUAS DE MÃOS) NAS JUNTAS</t>
  </si>
  <si>
    <t xml:space="preserve">SOMATÓRIO DAS METRAGENS LEVANTADAS IN LOCO A SER CONFERIDO N  EXECUÇÃO </t>
  </si>
  <si>
    <t xml:space="preserve">UNIFORMIZAÇÃO DAS JUNTAS MECANICAMENTE </t>
  </si>
  <si>
    <t>SOMATÓRIOS DAS METRAGENS LEVANTADAS IN LOCO A SER CONFERIDO NA EXECUÇÃO</t>
  </si>
  <si>
    <t xml:space="preserve"> SOMATÓRIO DAS MESTRAGENS LEVANTADAS IN LOCO A SER CONFERIDO NA EXECUÇÃO </t>
  </si>
  <si>
    <t xml:space="preserve">VALOR ESTIMADO  A SER CONFERIDO NA EXECUÇÃO </t>
  </si>
  <si>
    <t xml:space="preserve">VALAOR ESTIMADO A SER CONFERIDO NA EXECUÇÃO </t>
  </si>
  <si>
    <t xml:space="preserve">ÁRES DOS FUNDOS=29,20 M2+ 18,32M2(TAMPA SUPERIOR PARTE EXTERNA) = 48,00M2 </t>
  </si>
  <si>
    <t>PERÍMETRO INTERNO FUNDOS=22,40MX2= 44,80</t>
  </si>
  <si>
    <t xml:space="preserve">PAREDES E FUNDOS </t>
  </si>
  <si>
    <t>ÁREA INTERNA DOS RESERVATÓRIOS:277,00M2+FUNDOS E TAMPAS (14,60X4)=58,40.TOTAL=335,40M2</t>
  </si>
  <si>
    <t xml:space="preserve">FOI CONSIDERADO 10% A MAIS EM FUNÇÃO DOS REFORÇOS NOS RODAPÉS E CANALIZAÇÕES </t>
  </si>
  <si>
    <t>CIMENTICIO FLEXIVEL, CONSTRUTEC TOP FLEX, EM 3 DEMÃOS, MÍNIMO 3KG/M2</t>
  </si>
  <si>
    <t>ÁREA INTERNA DOS RESERVATÓRIOS:277,00M2+FUNDOS(14,60X2)=29,20 M2.TOTAL=306,20 M2</t>
  </si>
  <si>
    <t xml:space="preserve">ÁREA TAMPA SUPERIOR </t>
  </si>
  <si>
    <t>LIMPEZA ÁGUA PRESSURIZADA</t>
  </si>
  <si>
    <t xml:space="preserve">LAVAGEM ÁREA INTERNA SECA , INCLUINDO TÉRREO E LAJES INFERIORES DOS RESERVATÓRIOS </t>
  </si>
  <si>
    <t xml:space="preserve">PINTURA GERAL </t>
  </si>
  <si>
    <t>DUAS PORTAS INTERNA E EXTERNAMENTE</t>
  </si>
  <si>
    <t xml:space="preserve">SERÁ USADO NAS ÁREAS EXTERNAS </t>
  </si>
  <si>
    <t xml:space="preserve">SERÁ USADO NAS ÁREAS INTERNAS </t>
  </si>
  <si>
    <t>DUDRANTE TODO O PERÍODO</t>
  </si>
  <si>
    <t xml:space="preserve">VALOR ESTIMADO </t>
  </si>
  <si>
    <t xml:space="preserve">CONSIDERADA ÁREA A SER OCUPADA NO CONTORNO DO RESERVATÓRIO </t>
  </si>
  <si>
    <t>COMPOSIÇÃO DO BDI DE SERVIÇOS</t>
  </si>
  <si>
    <t>SEGUNDO ACÓRDÃO TCU 2622/2013  - (ANEXO 5)</t>
  </si>
  <si>
    <t xml:space="preserve">Valor total da Obra sem BDI </t>
  </si>
  <si>
    <t xml:space="preserve">Valor aproximado de material </t>
  </si>
  <si>
    <t xml:space="preserve">Valor aproximado de mão de obra </t>
  </si>
  <si>
    <r>
      <rPr>
        <sz val="12"/>
        <rFont val="Arial"/>
        <family val="2"/>
      </rPr>
      <t xml:space="preserve">ISS da cidade </t>
    </r>
    <r>
      <rPr>
        <vertAlign val="superscript"/>
        <sz val="12"/>
        <rFont val="Arial"/>
        <family val="2"/>
      </rPr>
      <t>(1)</t>
    </r>
  </si>
  <si>
    <t>(Sapucaia do Sul-RS)</t>
  </si>
  <si>
    <r>
      <rPr>
        <b/>
        <sz val="12"/>
        <rFont val="Arial"/>
        <family val="2"/>
      </rPr>
      <t xml:space="preserve">% ISS sobre a obra </t>
    </r>
    <r>
      <rPr>
        <b/>
        <vertAlign val="superscript"/>
        <sz val="12"/>
        <rFont val="Arial"/>
        <family val="2"/>
      </rPr>
      <t>(2)</t>
    </r>
  </si>
  <si>
    <r>
      <rPr>
        <sz val="12"/>
        <rFont val="Arial"/>
        <family val="2"/>
      </rPr>
      <t>(1) - item 7.02 da TABELA II – 2 da Lei Complementar Nº0028/04, de 15 de dezembro de 2004, de Santa Maria
(2) - Art 1º, II , Decreto Executivo Nº 73, de 11 de maio de 2017, de Santa Maria (</t>
    </r>
    <r>
      <rPr>
        <i/>
        <sz val="12"/>
        <rFont val="Arial"/>
        <family val="2"/>
      </rPr>
      <t>Dedução Simplificada: até 40% (quarenta por cento) do valor total do documento fiscal a título de materiais empregados à obra e/ou subempreitada sem obrigatoriedade de comprovação, ficando em 60% (sessenta por cento) a base de cálculo do ISS</t>
    </r>
    <r>
      <rPr>
        <sz val="12"/>
        <rFont val="Arial"/>
        <family val="2"/>
      </rPr>
      <t>).</t>
    </r>
  </si>
  <si>
    <t>COMPOSIÇÃO DO BDI DE SERVIÇO ADOTADO</t>
  </si>
  <si>
    <t>A) ADMINISTRAÇÃO CENTRAL (AC)</t>
  </si>
  <si>
    <t>B) SEGURO + GARANTIA (S+G)</t>
  </si>
  <si>
    <t xml:space="preserve">C) RISCOS (R)  </t>
  </si>
  <si>
    <t>D)DESPESAS FINANCEIRAS (DF)</t>
  </si>
  <si>
    <t>E) LUCRO (L)</t>
  </si>
  <si>
    <t>F) PIS</t>
  </si>
  <si>
    <t>G) COFINS</t>
  </si>
  <si>
    <t>H) ISS sobre a obra</t>
  </si>
  <si>
    <t>I) CPRB (mão de obra desonerada)</t>
  </si>
  <si>
    <t>TOTAL</t>
  </si>
  <si>
    <t>Fórmula utilizada:</t>
  </si>
  <si>
    <t>*PIS+COFINS+ISS+ CPRB (I)</t>
  </si>
  <si>
    <t>Canoas, 07 de Junho de 2021</t>
  </si>
  <si>
    <t>_____________________________________________</t>
  </si>
  <si>
    <t>ANTÔNIO TADEU MOTTER</t>
  </si>
  <si>
    <t>Engenheiro Civil – CREA RS010983</t>
  </si>
  <si>
    <r>
      <rPr>
        <sz val="12"/>
        <color rgb="FF000000"/>
        <rFont val="Arial"/>
        <family val="2"/>
      </rPr>
      <t xml:space="preserve">Para a composição do BDI foram utilizados os valores do </t>
    </r>
    <r>
      <rPr>
        <b/>
        <sz val="12"/>
        <color rgb="FF000000"/>
        <rFont val="Arial"/>
        <family val="2"/>
      </rPr>
      <t>quartil médio</t>
    </r>
    <r>
      <rPr>
        <sz val="12"/>
        <color rgb="FF000000"/>
        <rFont val="Arial"/>
        <family val="2"/>
      </rPr>
      <t xml:space="preserve"> fornecidos pelo Acórdão TCU 2622/2013 para cada item, à excessão do ISS que é municipal e da CPRB, cujo valor não é previsto por tal Acórdão. </t>
    </r>
  </si>
  <si>
    <t>ENCARGOS SOCIAIS SOBRE A MÃO DE OBRA - DESONERADO - (ANEXO 6)</t>
  </si>
  <si>
    <t>CODIGO</t>
  </si>
  <si>
    <t>HORISTA</t>
  </si>
  <si>
    <t>MENSALISTA</t>
  </si>
  <si>
    <t>GRUPO –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</si>
  <si>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</si>
  <si>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</si>
  <si>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</si>
  <si>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</si>
  <si>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</si>
  <si>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</si>
  <si>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</si>
  <si>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</si>
  <si>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</si>
  <si>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</si>
  <si>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</si>
  <si>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</si>
  <si>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</si>
  <si>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do Trabalho</t>
  </si>
  <si>
    <t>A8</t>
  </si>
  <si>
    <t>FGTS</t>
  </si>
  <si>
    <t>A9</t>
  </si>
  <si>
    <t>SICONCI</t>
  </si>
  <si>
    <t xml:space="preserve">SUB-TOTAL </t>
  </si>
  <si>
    <t xml:space="preserve">GRUPO - B </t>
  </si>
  <si>
    <t>B1</t>
  </si>
  <si>
    <t>Repouso Semanal Renumerado</t>
  </si>
  <si>
    <t>Não incide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</si>
  <si>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</si>
  <si>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</si>
  <si>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</si>
  <si>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</si>
  <si>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</si>
  <si>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</si>
  <si>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</si>
  <si>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</si>
  <si>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</si>
  <si>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</si>
  <si>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</si>
  <si>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</si>
  <si>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</si>
  <si>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Auxilio Acidente de Trabalho</t>
  </si>
  <si>
    <t>B9</t>
  </si>
  <si>
    <t>Férias Gozadas</t>
  </si>
  <si>
    <t>B10</t>
  </si>
  <si>
    <t>Salario Maternidade</t>
  </si>
  <si>
    <t>SUB-TOTAL</t>
  </si>
  <si>
    <t xml:space="preserve">GRUPO - C 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</si>
  <si>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</si>
  <si>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</si>
  <si>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</si>
  <si>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</si>
  <si>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</si>
  <si>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</si>
  <si>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</si>
  <si>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</si>
  <si>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</si>
  <si>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</si>
  <si>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 xml:space="preserve">GRUPO - D 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</si>
  <si>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</si>
  <si>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</si>
  <si>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</si>
  <si>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</si>
  <si>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TOTAL (A+B+C+D)</t>
  </si>
  <si>
    <t>Canoas/RS, 07 de junho de 2021.</t>
  </si>
</sst>
</file>

<file path=xl/styles.xml><?xml version="1.0" encoding="utf-8"?>
<styleSheet xmlns="http://schemas.openxmlformats.org/spreadsheetml/2006/main">
  <numFmts count="10">
    <numFmt numFmtId="164" formatCode="_(* #,##0.00_);_(* \(#,##0.00\);_(* \-??_);_(@_)"/>
    <numFmt numFmtId="165" formatCode="_-* #,##0.00_-;\-* #,##0.00_-;_-* \-??_-;_-@_-"/>
    <numFmt numFmtId="166" formatCode="_(* #,##0.0000_);_(* \(#,##0.0000\);_(* \-??_);_(@_)"/>
    <numFmt numFmtId="167" formatCode="d/m/yyyy"/>
    <numFmt numFmtId="168" formatCode="mm\.dd\.yy;@"/>
    <numFmt numFmtId="169" formatCode="_(* #,##0.000_);_(* \(#,##0.000\);_(* \-??_);_(@_)"/>
    <numFmt numFmtId="170" formatCode="#,##0.0000"/>
    <numFmt numFmtId="171" formatCode="&quot;R$ &quot;#,##0.00"/>
    <numFmt numFmtId="172" formatCode="&quot;R$ &quot;#,##0.0000"/>
    <numFmt numFmtId="173" formatCode="0.0%"/>
  </numFmts>
  <fonts count="30">
    <font>
      <sz val="10"/>
      <color rgb="FF000000"/>
      <name val="Times New Roman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6"/>
      <color rgb="FFFFFF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9"/>
      <color rgb="FFFFFFFF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Arial"/>
      <family val="2"/>
    </font>
    <font>
      <sz val="10"/>
      <name val="Times New Roman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5959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  <xf numFmtId="9" fontId="0" fillId="0" borderId="0" applyBorder="0" applyProtection="0">
      <alignment/>
    </xf>
    <xf numFmtId="0" fontId="0" fillId="0" borderId="0">
      <alignment/>
      <protection/>
    </xf>
    <xf numFmtId="165" fontId="0" fillId="0" borderId="0" applyBorder="0" applyProtection="0">
      <alignment/>
    </xf>
  </cellStyleXfs>
  <cellXfs count="41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164" fontId="2" fillId="0" borderId="0" xfId="20" applyFont="1" applyBorder="1" applyAlignment="1" applyProtection="1">
      <alignment horizontal="left" vertical="top"/>
      <protection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164" fontId="2" fillId="0" borderId="2" xfId="20" applyFont="1" applyBorder="1" applyAlignment="1" applyProtection="1">
      <alignment horizontal="left" wrapText="1"/>
      <protection/>
    </xf>
    <xf numFmtId="0" fontId="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vertical="top"/>
    </xf>
    <xf numFmtId="10" fontId="2" fillId="0" borderId="3" xfId="0" applyNumberFormat="1" applyFont="1" applyBorder="1" applyAlignment="1">
      <alignment horizontal="center" vertical="top" shrinkToFi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0" xfId="20" applyFont="1" applyBorder="1" applyAlignment="1" applyProtection="1">
      <alignment horizontal="left" wrapText="1"/>
      <protection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vertical="top"/>
    </xf>
    <xf numFmtId="10" fontId="2" fillId="0" borderId="5" xfId="0" applyNumberFormat="1" applyFont="1" applyBorder="1" applyAlignment="1">
      <alignment horizontal="center" vertical="top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top" wrapText="1"/>
    </xf>
    <xf numFmtId="10" fontId="2" fillId="0" borderId="5" xfId="21" applyNumberFormat="1" applyFont="1" applyBorder="1" applyAlignment="1" applyProtection="1">
      <alignment horizontal="center" vertical="top"/>
      <protection/>
    </xf>
    <xf numFmtId="166" fontId="5" fillId="0" borderId="0" xfId="20" applyNumberFormat="1" applyFont="1" applyBorder="1" applyAlignment="1" applyProtection="1">
      <alignment horizontal="left" vertical="top"/>
      <protection/>
    </xf>
    <xf numFmtId="167" fontId="2" fillId="0" borderId="5" xfId="0" applyNumberFormat="1" applyFont="1" applyBorder="1" applyAlignment="1">
      <alignment horizontal="center" vertical="top" wrapText="1"/>
    </xf>
    <xf numFmtId="10" fontId="2" fillId="0" borderId="0" xfId="21" applyNumberFormat="1" applyFont="1" applyBorder="1" applyAlignment="1" applyProtection="1">
      <alignment horizontal="left" vertical="top"/>
      <protection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164" fontId="2" fillId="0" borderId="7" xfId="20" applyFont="1" applyBorder="1" applyAlignment="1" applyProtection="1">
      <alignment horizontal="left" wrapText="1"/>
      <protection/>
    </xf>
    <xf numFmtId="0" fontId="2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right" vertical="top"/>
    </xf>
    <xf numFmtId="4" fontId="4" fillId="0" borderId="8" xfId="0" applyNumberFormat="1" applyFont="1" applyBorder="1" applyAlignment="1">
      <alignment horizontal="center" vertical="top" shrinkToFit="1"/>
    </xf>
    <xf numFmtId="0" fontId="4" fillId="2" borderId="9" xfId="0" applyFont="1" applyFill="1" applyBorder="1" applyAlignment="1">
      <alignment horizontal="center" vertical="center" wrapText="1"/>
    </xf>
    <xf numFmtId="164" fontId="4" fillId="2" borderId="9" xfId="2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164" fontId="2" fillId="2" borderId="10" xfId="20" applyFont="1" applyFill="1" applyBorder="1" applyAlignment="1" applyProtection="1">
      <alignment horizontal="left" wrapText="1"/>
      <protection/>
    </xf>
    <xf numFmtId="0" fontId="2" fillId="2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0" xfId="20" applyFont="1" applyBorder="1" applyAlignment="1" applyProtection="1">
      <alignment horizontal="left" wrapText="1"/>
      <protection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shrinkToFit="1"/>
    </xf>
    <xf numFmtId="1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top" wrapText="1"/>
    </xf>
    <xf numFmtId="164" fontId="2" fillId="0" borderId="10" xfId="20" applyFont="1" applyBorder="1" applyAlignment="1" applyProtection="1">
      <alignment horizontal="center" vertical="top" shrinkToFit="1"/>
      <protection/>
    </xf>
    <xf numFmtId="164" fontId="2" fillId="0" borderId="10" xfId="20" applyFont="1" applyBorder="1" applyAlignment="1" applyProtection="1">
      <alignment horizontal="right" vertical="top" shrinkToFit="1"/>
      <protection/>
    </xf>
    <xf numFmtId="164" fontId="2" fillId="0" borderId="10" xfId="20" applyFont="1" applyBorder="1" applyAlignment="1" applyProtection="1">
      <alignment vertical="top"/>
      <protection/>
    </xf>
    <xf numFmtId="0" fontId="2" fillId="0" borderId="10" xfId="21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10" fontId="2" fillId="0" borderId="10" xfId="21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wrapText="1" shrinkToFit="1"/>
    </xf>
    <xf numFmtId="164" fontId="4" fillId="0" borderId="10" xfId="20" applyFont="1" applyBorder="1" applyAlignment="1" applyProtection="1">
      <alignment vertical="top"/>
      <protection/>
    </xf>
    <xf numFmtId="164" fontId="2" fillId="0" borderId="10" xfId="20" applyFont="1" applyBorder="1" applyAlignment="1" applyProtection="1">
      <alignment horizontal="left" vertical="top" wrapText="1"/>
      <protection/>
    </xf>
    <xf numFmtId="164" fontId="2" fillId="0" borderId="10" xfId="20" applyFont="1" applyBorder="1" applyAlignment="1" applyProtection="1">
      <alignment horizontal="left" vertical="top"/>
      <protection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164" fontId="4" fillId="0" borderId="10" xfId="20" applyFont="1" applyBorder="1" applyAlignment="1" applyProtection="1">
      <alignment horizontal="center" vertical="top" wrapText="1"/>
      <protection/>
    </xf>
    <xf numFmtId="164" fontId="4" fillId="0" borderId="10" xfId="20" applyFont="1" applyBorder="1" applyAlignment="1" applyProtection="1">
      <alignment horizontal="left" vertical="top"/>
      <protection/>
    </xf>
    <xf numFmtId="164" fontId="4" fillId="0" borderId="10" xfId="20" applyFont="1" applyBorder="1" applyAlignment="1" applyProtection="1">
      <alignment horizontal="right" vertical="top" shrinkToFit="1"/>
      <protection/>
    </xf>
    <xf numFmtId="10" fontId="4" fillId="0" borderId="10" xfId="21" applyNumberFormat="1" applyFont="1" applyBorder="1" applyAlignment="1" applyProtection="1">
      <alignment horizontal="center" vertical="top"/>
      <protection/>
    </xf>
    <xf numFmtId="168" fontId="2" fillId="0" borderId="10" xfId="0" applyNumberFormat="1" applyFont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top" wrapText="1"/>
    </xf>
    <xf numFmtId="164" fontId="2" fillId="3" borderId="10" xfId="20" applyFont="1" applyFill="1" applyBorder="1" applyAlignment="1" applyProtection="1">
      <alignment horizontal="left" vertical="top" wrapText="1"/>
      <protection/>
    </xf>
    <xf numFmtId="164" fontId="2" fillId="3" borderId="10" xfId="20" applyFont="1" applyFill="1" applyBorder="1" applyAlignment="1" applyProtection="1">
      <alignment horizontal="left" vertical="top"/>
      <protection/>
    </xf>
    <xf numFmtId="164" fontId="4" fillId="3" borderId="10" xfId="20" applyFont="1" applyFill="1" applyBorder="1" applyAlignment="1" applyProtection="1">
      <alignment horizontal="right" vertical="top" shrinkToFit="1"/>
      <protection/>
    </xf>
    <xf numFmtId="10" fontId="4" fillId="3" borderId="10" xfId="21" applyNumberFormat="1" applyFont="1" applyFill="1" applyBorder="1" applyAlignment="1" applyProtection="1">
      <alignment horizontal="center" vertical="top" shrinkToFit="1"/>
      <protection/>
    </xf>
    <xf numFmtId="0" fontId="4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wrapText="1"/>
    </xf>
    <xf numFmtId="164" fontId="2" fillId="4" borderId="10" xfId="20" applyFont="1" applyFill="1" applyBorder="1" applyAlignment="1" applyProtection="1">
      <alignment horizontal="left" vertical="top"/>
      <protection/>
    </xf>
    <xf numFmtId="0" fontId="2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164" fontId="2" fillId="0" borderId="10" xfId="20" applyFont="1" applyBorder="1" applyAlignment="1" applyProtection="1">
      <alignment horizontal="center" vertical="top" wrapText="1"/>
      <protection/>
    </xf>
    <xf numFmtId="168" fontId="2" fillId="0" borderId="11" xfId="0" applyNumberFormat="1" applyFont="1" applyBorder="1" applyAlignment="1">
      <alignment horizontal="center" vertical="center" shrinkToFit="1"/>
    </xf>
    <xf numFmtId="168" fontId="4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wrapText="1"/>
    </xf>
    <xf numFmtId="164" fontId="2" fillId="0" borderId="0" xfId="20" applyFont="1" applyBorder="1" applyAlignment="1" applyProtection="1">
      <alignment horizontal="right" vertical="top" shrinkToFit="1"/>
      <protection/>
    </xf>
    <xf numFmtId="164" fontId="2" fillId="0" borderId="0" xfId="20" applyFont="1" applyBorder="1" applyAlignment="1" applyProtection="1">
      <alignment vertical="top"/>
      <protection/>
    </xf>
    <xf numFmtId="10" fontId="2" fillId="0" borderId="0" xfId="21" applyNumberFormat="1" applyFont="1" applyBorder="1" applyAlignment="1" applyProtection="1">
      <alignment horizontal="center" vertical="top"/>
      <protection/>
    </xf>
    <xf numFmtId="0" fontId="4" fillId="0" borderId="13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168" fontId="4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top"/>
    </xf>
    <xf numFmtId="168" fontId="2" fillId="0" borderId="1" xfId="0" applyNumberFormat="1" applyFont="1" applyBorder="1" applyAlignment="1">
      <alignment horizontal="center" vertical="center" shrinkToFit="1"/>
    </xf>
    <xf numFmtId="1" fontId="4" fillId="0" borderId="10" xfId="0" applyNumberFormat="1" applyFont="1" applyBorder="1" applyAlignment="1">
      <alignment horizontal="center" vertical="center" shrinkToFit="1"/>
    </xf>
    <xf numFmtId="168" fontId="2" fillId="0" borderId="13" xfId="0" applyNumberFormat="1" applyFont="1" applyBorder="1" applyAlignment="1">
      <alignment horizontal="center" vertical="center" shrinkToFit="1"/>
    </xf>
    <xf numFmtId="1" fontId="2" fillId="3" borderId="10" xfId="0" applyNumberFormat="1" applyFont="1" applyFill="1" applyBorder="1" applyAlignment="1">
      <alignment horizontal="center" vertical="center" shrinkToFit="1"/>
    </xf>
    <xf numFmtId="164" fontId="2" fillId="3" borderId="10" xfId="20" applyFont="1" applyFill="1" applyBorder="1" applyAlignment="1" applyProtection="1">
      <alignment horizontal="center" vertical="top" shrinkToFit="1"/>
      <protection/>
    </xf>
    <xf numFmtId="164" fontId="2" fillId="3" borderId="10" xfId="20" applyFont="1" applyFill="1" applyBorder="1" applyAlignment="1" applyProtection="1">
      <alignment horizontal="right" vertical="top" shrinkToFit="1"/>
      <protection/>
    </xf>
    <xf numFmtId="164" fontId="4" fillId="3" borderId="10" xfId="20" applyFont="1" applyFill="1" applyBorder="1" applyAlignment="1" applyProtection="1">
      <alignment vertical="top" wrapText="1"/>
      <protection/>
    </xf>
    <xf numFmtId="10" fontId="4" fillId="3" borderId="10" xfId="0" applyNumberFormat="1" applyFont="1" applyFill="1" applyBorder="1" applyAlignment="1">
      <alignment horizontal="center" vertical="top" shrinkToFit="1"/>
    </xf>
    <xf numFmtId="164" fontId="2" fillId="4" borderId="10" xfId="20" applyFont="1" applyFill="1" applyBorder="1" applyAlignment="1" applyProtection="1">
      <alignment horizontal="left" vertical="top" wrapText="1"/>
      <protection/>
    </xf>
    <xf numFmtId="164" fontId="2" fillId="4" borderId="10" xfId="20" applyFont="1" applyFill="1" applyBorder="1" applyAlignment="1" applyProtection="1">
      <alignment horizontal="right" vertical="top" shrinkToFit="1"/>
      <protection/>
    </xf>
    <xf numFmtId="164" fontId="2" fillId="4" borderId="10" xfId="20" applyFont="1" applyFill="1" applyBorder="1" applyAlignment="1" applyProtection="1">
      <alignment vertical="top"/>
      <protection/>
    </xf>
    <xf numFmtId="10" fontId="2" fillId="4" borderId="10" xfId="21" applyNumberFormat="1" applyFont="1" applyFill="1" applyBorder="1" applyAlignment="1" applyProtection="1">
      <alignment horizontal="center" vertical="top"/>
      <protection/>
    </xf>
    <xf numFmtId="0" fontId="4" fillId="3" borderId="13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0" fontId="2" fillId="0" borderId="10" xfId="0" applyNumberFormat="1" applyFont="1" applyBorder="1" applyAlignment="1">
      <alignment horizontal="center" vertical="top" shrinkToFit="1"/>
    </xf>
    <xf numFmtId="0" fontId="2" fillId="0" borderId="10" xfId="0" applyFont="1" applyBorder="1" applyAlignment="1">
      <alignment horizontal="center" vertical="center" wrapText="1" shrinkToFit="1"/>
    </xf>
    <xf numFmtId="164" fontId="4" fillId="5" borderId="10" xfId="0" applyNumberFormat="1" applyFont="1" applyFill="1" applyBorder="1" applyAlignment="1">
      <alignment horizontal="left" vertical="top" wrapText="1"/>
    </xf>
    <xf numFmtId="10" fontId="4" fillId="5" borderId="10" xfId="21" applyNumberFormat="1" applyFont="1" applyFill="1" applyBorder="1" applyAlignment="1" applyProtection="1">
      <alignment horizontal="center" vertical="top" wrapText="1"/>
      <protection/>
    </xf>
    <xf numFmtId="164" fontId="4" fillId="5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 wrapText="1"/>
    </xf>
    <xf numFmtId="167" fontId="2" fillId="0" borderId="8" xfId="0" applyNumberFormat="1" applyFont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1" fontId="6" fillId="6" borderId="10" xfId="0" applyNumberFormat="1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left" vertical="top" wrapText="1"/>
    </xf>
    <xf numFmtId="0" fontId="7" fillId="6" borderId="10" xfId="0" applyFont="1" applyFill="1" applyBorder="1" applyAlignment="1">
      <alignment horizontal="center" vertical="top" wrapText="1"/>
    </xf>
    <xf numFmtId="164" fontId="7" fillId="6" borderId="10" xfId="20" applyFont="1" applyFill="1" applyBorder="1" applyAlignment="1" applyProtection="1">
      <alignment horizontal="center" vertical="top" shrinkToFit="1"/>
      <protection/>
    </xf>
    <xf numFmtId="164" fontId="7" fillId="6" borderId="10" xfId="20" applyFont="1" applyFill="1" applyBorder="1" applyAlignment="1" applyProtection="1">
      <alignment horizontal="right" vertical="top" shrinkToFit="1"/>
      <protection/>
    </xf>
    <xf numFmtId="164" fontId="7" fillId="6" borderId="10" xfId="20" applyFont="1" applyFill="1" applyBorder="1" applyAlignment="1" applyProtection="1">
      <alignment vertical="top"/>
      <protection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center" vertical="top" wrapText="1"/>
    </xf>
    <xf numFmtId="164" fontId="6" fillId="6" borderId="10" xfId="20" applyFont="1" applyFill="1" applyBorder="1" applyAlignment="1" applyProtection="1">
      <alignment horizontal="center" vertical="top" shrinkToFit="1"/>
      <protection/>
    </xf>
    <xf numFmtId="164" fontId="6" fillId="6" borderId="10" xfId="20" applyFont="1" applyFill="1" applyBorder="1" applyAlignment="1" applyProtection="1">
      <alignment horizontal="right" vertical="top" shrinkToFit="1"/>
      <protection/>
    </xf>
    <xf numFmtId="164" fontId="6" fillId="6" borderId="10" xfId="20" applyFont="1" applyFill="1" applyBorder="1" applyAlignment="1" applyProtection="1">
      <alignment vertical="top"/>
      <protection/>
    </xf>
    <xf numFmtId="0" fontId="7" fillId="6" borderId="10" xfId="0" applyFont="1" applyFill="1" applyBorder="1" applyAlignment="1">
      <alignment horizontal="left" vertical="top"/>
    </xf>
    <xf numFmtId="0" fontId="6" fillId="6" borderId="8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164" fontId="6" fillId="0" borderId="10" xfId="20" applyFont="1" applyBorder="1" applyAlignment="1" applyProtection="1">
      <alignment horizontal="center" vertical="top" shrinkToFit="1"/>
      <protection/>
    </xf>
    <xf numFmtId="164" fontId="6" fillId="0" borderId="10" xfId="20" applyFont="1" applyBorder="1" applyAlignment="1" applyProtection="1">
      <alignment horizontal="right" vertical="top" shrinkToFit="1"/>
      <protection/>
    </xf>
    <xf numFmtId="164" fontId="6" fillId="0" borderId="10" xfId="20" applyFont="1" applyBorder="1" applyAlignment="1" applyProtection="1">
      <alignment vertical="top"/>
      <protection/>
    </xf>
    <xf numFmtId="0" fontId="7" fillId="6" borderId="10" xfId="0" applyFont="1" applyFill="1" applyBorder="1" applyAlignment="1">
      <alignment horizontal="center" vertical="top"/>
    </xf>
    <xf numFmtId="164" fontId="7" fillId="6" borderId="10" xfId="20" applyFont="1" applyFill="1" applyBorder="1" applyAlignment="1" applyProtection="1">
      <alignment horizontal="left" vertical="top"/>
      <protection/>
    </xf>
    <xf numFmtId="0" fontId="6" fillId="6" borderId="10" xfId="0" applyFont="1" applyFill="1" applyBorder="1" applyAlignment="1">
      <alignment horizontal="center" vertical="top"/>
    </xf>
    <xf numFmtId="164" fontId="6" fillId="6" borderId="10" xfId="20" applyFont="1" applyFill="1" applyBorder="1" applyAlignment="1" applyProtection="1">
      <alignment horizontal="left" vertical="top"/>
      <protection/>
    </xf>
    <xf numFmtId="164" fontId="6" fillId="6" borderId="10" xfId="20" applyFont="1" applyFill="1" applyBorder="1" applyAlignment="1" applyProtection="1">
      <alignment horizontal="center" vertical="top"/>
      <protection/>
    </xf>
    <xf numFmtId="164" fontId="7" fillId="6" borderId="10" xfId="20" applyFont="1" applyFill="1" applyBorder="1" applyAlignment="1" applyProtection="1">
      <alignment horizontal="center" vertical="top" wrapText="1"/>
      <protection/>
    </xf>
    <xf numFmtId="164" fontId="6" fillId="6" borderId="10" xfId="20" applyFont="1" applyFill="1" applyBorder="1" applyAlignment="1" applyProtection="1">
      <alignment horizontal="center" vertical="top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164" fontId="6" fillId="0" borderId="10" xfId="20" applyFont="1" applyBorder="1" applyAlignment="1" applyProtection="1">
      <alignment horizontal="center" vertical="top" wrapText="1"/>
      <protection/>
    </xf>
    <xf numFmtId="164" fontId="6" fillId="0" borderId="10" xfId="20" applyFont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0" fontId="7" fillId="6" borderId="10" xfId="20" applyNumberFormat="1" applyFont="1" applyFill="1" applyBorder="1" applyAlignment="1" applyProtection="1">
      <alignment horizontal="left" vertical="top"/>
      <protection/>
    </xf>
    <xf numFmtId="0" fontId="7" fillId="6" borderId="10" xfId="0" applyFont="1" applyFill="1" applyBorder="1" applyAlignment="1">
      <alignment horizontal="left" vertical="top"/>
    </xf>
    <xf numFmtId="0" fontId="6" fillId="6" borderId="12" xfId="23" applyNumberFormat="1" applyFont="1" applyFill="1" applyBorder="1" applyAlignment="1">
      <alignment horizontal="center" vertical="center" wrapText="1"/>
    </xf>
    <xf numFmtId="0" fontId="6" fillId="6" borderId="10" xfId="23" applyNumberFormat="1" applyFont="1" applyFill="1" applyBorder="1" applyAlignment="1">
      <alignment horizontal="center" vertical="center" wrapText="1"/>
    </xf>
    <xf numFmtId="0" fontId="7" fillId="6" borderId="10" xfId="23" applyNumberFormat="1" applyFont="1" applyFill="1" applyBorder="1" applyAlignment="1">
      <alignment horizontal="left" vertical="top" wrapText="1"/>
    </xf>
    <xf numFmtId="0" fontId="7" fillId="6" borderId="10" xfId="23" applyNumberFormat="1" applyFont="1" applyFill="1" applyBorder="1" applyAlignment="1">
      <alignment horizontal="center" vertical="top"/>
    </xf>
    <xf numFmtId="1" fontId="6" fillId="6" borderId="10" xfId="23" applyNumberFormat="1" applyFont="1" applyFill="1" applyBorder="1" applyAlignment="1">
      <alignment horizontal="center" vertical="center" shrinkToFit="1"/>
    </xf>
    <xf numFmtId="0" fontId="6" fillId="6" borderId="10" xfId="23" applyNumberFormat="1" applyFont="1" applyFill="1" applyBorder="1" applyAlignment="1">
      <alignment horizontal="left" vertical="top" wrapText="1"/>
    </xf>
    <xf numFmtId="0" fontId="6" fillId="6" borderId="10" xfId="23" applyNumberFormat="1" applyFont="1" applyFill="1" applyBorder="1" applyAlignment="1">
      <alignment horizontal="center" vertical="top"/>
    </xf>
    <xf numFmtId="0" fontId="7" fillId="6" borderId="10" xfId="23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64" fontId="6" fillId="0" borderId="10" xfId="20" applyFont="1" applyBorder="1" applyAlignment="1" applyProtection="1">
      <alignment horizontal="center" vertical="top"/>
      <protection/>
    </xf>
    <xf numFmtId="164" fontId="7" fillId="0" borderId="10" xfId="20" applyFont="1" applyBorder="1" applyAlignment="1" applyProtection="1">
      <alignment vertical="top"/>
      <protection/>
    </xf>
    <xf numFmtId="164" fontId="7" fillId="6" borderId="10" xfId="20" applyFont="1" applyFill="1" applyBorder="1" applyAlignment="1" applyProtection="1">
      <alignment horizontal="center" vertical="top"/>
      <protection/>
    </xf>
    <xf numFmtId="1" fontId="6" fillId="6" borderId="10" xfId="23" applyNumberFormat="1" applyFont="1" applyFill="1" applyBorder="1" applyAlignment="1">
      <alignment horizontal="center" vertical="top" shrinkToFit="1"/>
    </xf>
    <xf numFmtId="0" fontId="6" fillId="6" borderId="10" xfId="23" applyNumberFormat="1" applyFont="1" applyFill="1" applyBorder="1" applyAlignment="1">
      <alignment vertical="center" wrapText="1"/>
    </xf>
    <xf numFmtId="169" fontId="6" fillId="6" borderId="10" xfId="20" applyNumberFormat="1" applyFont="1" applyFill="1" applyBorder="1" applyAlignment="1" applyProtection="1">
      <alignment vertical="top"/>
      <protection/>
    </xf>
    <xf numFmtId="0" fontId="6" fillId="0" borderId="11" xfId="0" applyFont="1" applyBorder="1" applyAlignment="1">
      <alignment horizontal="center" vertical="center" shrinkToFit="1"/>
    </xf>
    <xf numFmtId="0" fontId="6" fillId="6" borderId="10" xfId="23" applyNumberFormat="1" applyFont="1" applyFill="1" applyBorder="1" applyAlignment="1">
      <alignment horizontal="center" vertical="top" wrapText="1"/>
    </xf>
    <xf numFmtId="0" fontId="7" fillId="0" borderId="0" xfId="23" applyNumberFormat="1" applyFont="1" applyBorder="1" applyAlignment="1">
      <alignment horizontal="left" vertical="top"/>
    </xf>
    <xf numFmtId="0" fontId="6" fillId="0" borderId="0" xfId="23" applyNumberFormat="1" applyFont="1" applyBorder="1" applyAlignment="1">
      <alignment horizontal="center" vertical="center" wrapText="1"/>
    </xf>
    <xf numFmtId="1" fontId="6" fillId="0" borderId="0" xfId="23" applyNumberFormat="1" applyFont="1" applyBorder="1" applyAlignment="1">
      <alignment horizontal="center" vertical="center" shrinkToFit="1"/>
    </xf>
    <xf numFmtId="0" fontId="6" fillId="0" borderId="0" xfId="23" applyNumberFormat="1" applyFont="1" applyBorder="1" applyAlignment="1">
      <alignment horizontal="left" vertical="top" wrapText="1"/>
    </xf>
    <xf numFmtId="0" fontId="6" fillId="0" borderId="0" xfId="23" applyNumberFormat="1" applyFont="1" applyBorder="1" applyAlignment="1">
      <alignment horizontal="center" vertical="top"/>
    </xf>
    <xf numFmtId="164" fontId="6" fillId="0" borderId="0" xfId="20" applyFont="1" applyBorder="1" applyAlignment="1" applyProtection="1">
      <alignment horizontal="center" vertical="top"/>
      <protection/>
    </xf>
    <xf numFmtId="164" fontId="6" fillId="0" borderId="0" xfId="20" applyFont="1" applyBorder="1" applyAlignment="1" applyProtection="1">
      <alignment horizontal="left" vertical="top"/>
      <protection/>
    </xf>
    <xf numFmtId="164" fontId="7" fillId="0" borderId="0" xfId="20" applyFont="1" applyBorder="1" applyAlignment="1" applyProtection="1">
      <alignment vertical="top"/>
      <protection/>
    </xf>
    <xf numFmtId="0" fontId="7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164" fontId="6" fillId="0" borderId="0" xfId="20" applyFont="1" applyBorder="1" applyAlignment="1" applyProtection="1">
      <alignment horizontal="center" vertical="top" shrinkToFit="1"/>
      <protection/>
    </xf>
    <xf numFmtId="164" fontId="6" fillId="0" borderId="0" xfId="20" applyFont="1" applyBorder="1" applyAlignment="1" applyProtection="1">
      <alignment horizontal="right" vertical="top" shrinkToFit="1"/>
      <protection/>
    </xf>
    <xf numFmtId="164" fontId="6" fillId="0" borderId="0" xfId="20" applyFont="1" applyBorder="1" applyAlignment="1" applyProtection="1">
      <alignment vertical="top"/>
      <protection/>
    </xf>
    <xf numFmtId="0" fontId="6" fillId="6" borderId="13" xfId="0" applyFont="1" applyFill="1" applyBorder="1" applyAlignment="1">
      <alignment horizontal="left" vertical="top" wrapText="1"/>
    </xf>
    <xf numFmtId="0" fontId="6" fillId="6" borderId="13" xfId="0" applyFont="1" applyFill="1" applyBorder="1" applyAlignment="1">
      <alignment horizontal="left" vertical="top"/>
    </xf>
    <xf numFmtId="170" fontId="6" fillId="6" borderId="10" xfId="20" applyNumberFormat="1" applyFont="1" applyFill="1" applyBorder="1" applyAlignment="1" applyProtection="1">
      <alignment horizontal="right" vertical="top"/>
      <protection/>
    </xf>
    <xf numFmtId="0" fontId="8" fillId="6" borderId="10" xfId="0" applyFont="1" applyFill="1" applyBorder="1" applyAlignment="1">
      <alignment horizontal="left" vertical="top" wrapText="1"/>
    </xf>
    <xf numFmtId="4" fontId="6" fillId="6" borderId="10" xfId="20" applyNumberFormat="1" applyFont="1" applyFill="1" applyBorder="1" applyAlignment="1" applyProtection="1">
      <alignment horizontal="right" vertical="top"/>
      <protection/>
    </xf>
    <xf numFmtId="0" fontId="9" fillId="0" borderId="0" xfId="23" applyNumberFormat="1" applyFont="1" applyAlignment="1">
      <alignment horizontal="center" vertical="top"/>
    </xf>
    <xf numFmtId="0" fontId="9" fillId="0" borderId="0" xfId="23" applyNumberFormat="1" applyFont="1" applyAlignment="1">
      <alignment horizontal="left"/>
    </xf>
    <xf numFmtId="0" fontId="9" fillId="0" borderId="0" xfId="23" applyNumberFormat="1" applyFont="1">
      <alignment/>
    </xf>
    <xf numFmtId="0" fontId="9" fillId="0" borderId="2" xfId="23" applyNumberFormat="1" applyFont="1" applyBorder="1" applyAlignment="1">
      <alignment horizontal="center"/>
    </xf>
    <xf numFmtId="0" fontId="9" fillId="0" borderId="3" xfId="23" applyNumberFormat="1" applyFont="1" applyBorder="1" applyAlignment="1">
      <alignment horizontal="center"/>
    </xf>
    <xf numFmtId="0" fontId="9" fillId="0" borderId="0" xfId="23" applyNumberFormat="1" applyFont="1" applyBorder="1" applyAlignment="1">
      <alignment horizontal="center"/>
    </xf>
    <xf numFmtId="0" fontId="9" fillId="0" borderId="5" xfId="23" applyNumberFormat="1" applyFont="1" applyBorder="1" applyAlignment="1">
      <alignment horizontal="center"/>
    </xf>
    <xf numFmtId="0" fontId="6" fillId="0" borderId="4" xfId="23" applyNumberFormat="1" applyFont="1" applyBorder="1" applyAlignment="1">
      <alignment horizontal="center" vertical="center" wrapText="1"/>
    </xf>
    <xf numFmtId="0" fontId="6" fillId="0" borderId="0" xfId="23" applyNumberFormat="1" applyFont="1" applyBorder="1" applyAlignment="1">
      <alignment horizontal="left" wrapText="1"/>
    </xf>
    <xf numFmtId="0" fontId="9" fillId="0" borderId="0" xfId="23" applyNumberFormat="1" applyFont="1" applyBorder="1">
      <alignment/>
    </xf>
    <xf numFmtId="0" fontId="9" fillId="0" borderId="5" xfId="23" applyNumberFormat="1" applyFont="1" applyBorder="1">
      <alignment/>
    </xf>
    <xf numFmtId="0" fontId="7" fillId="0" borderId="6" xfId="23" applyNumberFormat="1" applyFont="1" applyBorder="1" applyAlignment="1">
      <alignment horizontal="center" vertical="center" wrapText="1"/>
    </xf>
    <xf numFmtId="0" fontId="9" fillId="0" borderId="7" xfId="23" applyNumberFormat="1" applyFont="1" applyBorder="1">
      <alignment/>
    </xf>
    <xf numFmtId="0" fontId="11" fillId="0" borderId="7" xfId="23" applyNumberFormat="1" applyFont="1" applyBorder="1" applyAlignment="1">
      <alignment horizontal="right"/>
    </xf>
    <xf numFmtId="167" fontId="9" fillId="0" borderId="8" xfId="23" applyNumberFormat="1" applyFont="1" applyBorder="1">
      <alignment/>
    </xf>
    <xf numFmtId="0" fontId="11" fillId="3" borderId="10" xfId="23" applyNumberFormat="1" applyFont="1" applyFill="1" applyBorder="1" applyAlignment="1">
      <alignment horizontal="center" vertical="center"/>
    </xf>
    <xf numFmtId="0" fontId="11" fillId="3" borderId="10" xfId="23" applyNumberFormat="1" applyFont="1" applyFill="1" applyBorder="1" applyAlignment="1">
      <alignment horizontal="center" vertical="center" wrapText="1"/>
    </xf>
    <xf numFmtId="0" fontId="9" fillId="0" borderId="0" xfId="23" applyNumberFormat="1" applyFont="1">
      <alignment/>
    </xf>
    <xf numFmtId="0" fontId="11" fillId="3" borderId="10" xfId="23" applyNumberFormat="1" applyFont="1" applyFill="1" applyBorder="1" applyAlignment="1">
      <alignment horizontal="center"/>
    </xf>
    <xf numFmtId="0" fontId="11" fillId="3" borderId="10" xfId="23" applyNumberFormat="1" applyFont="1" applyFill="1" applyBorder="1">
      <alignment/>
    </xf>
    <xf numFmtId="0" fontId="11" fillId="6" borderId="10" xfId="23" applyNumberFormat="1" applyFont="1" applyFill="1" applyBorder="1" applyAlignment="1">
      <alignment horizontal="center" vertical="top"/>
    </xf>
    <xf numFmtId="0" fontId="11" fillId="6" borderId="10" xfId="23" applyNumberFormat="1" applyFont="1" applyFill="1" applyBorder="1" applyAlignment="1">
      <alignment horizontal="left"/>
    </xf>
    <xf numFmtId="0" fontId="9" fillId="6" borderId="10" xfId="23" applyNumberFormat="1" applyFont="1" applyFill="1" applyBorder="1">
      <alignment/>
    </xf>
    <xf numFmtId="0" fontId="9" fillId="0" borderId="10" xfId="23" applyNumberFormat="1" applyFont="1" applyBorder="1" applyAlignment="1">
      <alignment horizontal="center" vertical="top"/>
    </xf>
    <xf numFmtId="0" fontId="9" fillId="0" borderId="10" xfId="23" applyNumberFormat="1" applyFont="1" applyBorder="1" applyAlignment="1">
      <alignment horizontal="left"/>
    </xf>
    <xf numFmtId="171" fontId="9" fillId="0" borderId="10" xfId="23" applyNumberFormat="1" applyFont="1" applyBorder="1">
      <alignment/>
    </xf>
    <xf numFmtId="10" fontId="9" fillId="0" borderId="10" xfId="23" applyNumberFormat="1" applyFont="1" applyBorder="1">
      <alignment/>
    </xf>
    <xf numFmtId="171" fontId="11" fillId="0" borderId="10" xfId="23" applyNumberFormat="1" applyFont="1" applyBorder="1">
      <alignment/>
    </xf>
    <xf numFmtId="10" fontId="11" fillId="0" borderId="10" xfId="23" applyNumberFormat="1" applyFont="1" applyBorder="1">
      <alignment/>
    </xf>
    <xf numFmtId="171" fontId="9" fillId="0" borderId="0" xfId="23" applyNumberFormat="1" applyFont="1">
      <alignment/>
    </xf>
    <xf numFmtId="172" fontId="9" fillId="0" borderId="0" xfId="23" applyNumberFormat="1" applyFont="1">
      <alignment/>
    </xf>
    <xf numFmtId="171" fontId="9" fillId="6" borderId="10" xfId="23" applyNumberFormat="1" applyFont="1" applyFill="1" applyBorder="1">
      <alignment/>
    </xf>
    <xf numFmtId="10" fontId="9" fillId="6" borderId="10" xfId="23" applyNumberFormat="1" applyFont="1" applyFill="1" applyBorder="1">
      <alignment/>
    </xf>
    <xf numFmtId="171" fontId="11" fillId="6" borderId="10" xfId="23" applyNumberFormat="1" applyFont="1" applyFill="1" applyBorder="1">
      <alignment/>
    </xf>
    <xf numFmtId="10" fontId="11" fillId="6" borderId="10" xfId="23" applyNumberFormat="1" applyFont="1" applyFill="1" applyBorder="1">
      <alignment/>
    </xf>
    <xf numFmtId="171" fontId="9" fillId="0" borderId="0" xfId="23" applyNumberFormat="1" applyFont="1">
      <alignment/>
    </xf>
    <xf numFmtId="172" fontId="9" fillId="0" borderId="0" xfId="23" applyNumberFormat="1" applyFont="1">
      <alignment/>
    </xf>
    <xf numFmtId="0" fontId="9" fillId="0" borderId="10" xfId="23" applyNumberFormat="1" applyFont="1" applyBorder="1" applyAlignment="1">
      <alignment horizontal="left"/>
    </xf>
    <xf numFmtId="0" fontId="11" fillId="0" borderId="10" xfId="23" applyNumberFormat="1" applyFont="1" applyBorder="1" applyAlignment="1">
      <alignment horizontal="center" vertical="top"/>
    </xf>
    <xf numFmtId="0" fontId="11" fillId="0" borderId="10" xfId="23" applyNumberFormat="1" applyFont="1" applyBorder="1" applyAlignment="1">
      <alignment horizontal="left" wrapText="1"/>
    </xf>
    <xf numFmtId="0" fontId="9" fillId="0" borderId="10" xfId="23" applyNumberFormat="1" applyFont="1" applyBorder="1" applyAlignment="1">
      <alignment horizontal="left" wrapText="1"/>
    </xf>
    <xf numFmtId="9" fontId="9" fillId="0" borderId="10" xfId="23" applyNumberFormat="1" applyFont="1" applyBorder="1">
      <alignment/>
    </xf>
    <xf numFmtId="0" fontId="9" fillId="0" borderId="10" xfId="23" applyNumberFormat="1" applyFont="1" applyBorder="1">
      <alignment/>
    </xf>
    <xf numFmtId="171" fontId="9" fillId="0" borderId="10" xfId="23" applyNumberFormat="1" applyFont="1" applyBorder="1">
      <alignment/>
    </xf>
    <xf numFmtId="9" fontId="9" fillId="0" borderId="10" xfId="23" applyNumberFormat="1" applyFont="1" applyBorder="1">
      <alignment/>
    </xf>
    <xf numFmtId="0" fontId="9" fillId="0" borderId="10" xfId="23" applyNumberFormat="1" applyFont="1" applyBorder="1">
      <alignment/>
    </xf>
    <xf numFmtId="10" fontId="9" fillId="0" borderId="10" xfId="23" applyNumberFormat="1" applyFont="1" applyBorder="1">
      <alignment/>
    </xf>
    <xf numFmtId="0" fontId="9" fillId="4" borderId="10" xfId="23" applyNumberFormat="1" applyFont="1" applyFill="1" applyBorder="1" applyAlignment="1">
      <alignment horizontal="center" vertical="top"/>
    </xf>
    <xf numFmtId="0" fontId="11" fillId="4" borderId="10" xfId="23" applyNumberFormat="1" applyFont="1" applyFill="1" applyBorder="1" applyAlignment="1">
      <alignment horizontal="left"/>
    </xf>
    <xf numFmtId="171" fontId="11" fillId="4" borderId="10" xfId="23" applyNumberFormat="1" applyFont="1" applyFill="1" applyBorder="1">
      <alignment/>
    </xf>
    <xf numFmtId="10" fontId="11" fillId="4" borderId="10" xfId="23" applyNumberFormat="1" applyFont="1" applyFill="1" applyBorder="1">
      <alignment/>
    </xf>
    <xf numFmtId="10" fontId="11" fillId="4" borderId="10" xfId="21" applyNumberFormat="1" applyFont="1" applyFill="1" applyBorder="1" applyAlignment="1" applyProtection="1">
      <alignment/>
      <protection/>
    </xf>
    <xf numFmtId="10" fontId="11" fillId="4" borderId="10" xfId="21" applyNumberFormat="1" applyFont="1" applyFill="1" applyBorder="1" applyAlignment="1" applyProtection="1">
      <alignment horizontal="right"/>
      <protection/>
    </xf>
    <xf numFmtId="0" fontId="9" fillId="4" borderId="10" xfId="23" applyNumberFormat="1" applyFont="1" applyFill="1" applyBorder="1">
      <alignment/>
    </xf>
    <xf numFmtId="10" fontId="9" fillId="4" borderId="10" xfId="23" applyNumberFormat="1" applyFont="1" applyFill="1" applyBorder="1">
      <alignment/>
    </xf>
    <xf numFmtId="171" fontId="11" fillId="0" borderId="0" xfId="23" applyNumberFormat="1" applyFont="1">
      <alignment/>
    </xf>
    <xf numFmtId="0" fontId="2" fillId="0" borderId="0" xfId="23" applyNumberFormat="1" applyFont="1" applyBorder="1" applyAlignment="1">
      <alignment horizontal="center" vertical="center"/>
    </xf>
    <xf numFmtId="0" fontId="2" fillId="0" borderId="0" xfId="23" applyNumberFormat="1" applyFont="1" applyBorder="1" applyAlignment="1">
      <alignment horizontal="left" vertical="top"/>
    </xf>
    <xf numFmtId="0" fontId="2" fillId="0" borderId="0" xfId="23" applyNumberFormat="1" applyFont="1" applyBorder="1" applyAlignment="1">
      <alignment horizontal="center" vertical="top"/>
    </xf>
    <xf numFmtId="0" fontId="2" fillId="0" borderId="3" xfId="23" applyNumberFormat="1" applyFont="1" applyBorder="1" applyAlignment="1">
      <alignment horizontal="left" vertical="top"/>
    </xf>
    <xf numFmtId="0" fontId="2" fillId="0" borderId="5" xfId="23" applyNumberFormat="1" applyFont="1" applyBorder="1" applyAlignment="1">
      <alignment horizontal="left" vertical="top"/>
    </xf>
    <xf numFmtId="0" fontId="4" fillId="0" borderId="5" xfId="23" applyNumberFormat="1" applyFont="1" applyBorder="1" applyAlignment="1">
      <alignment vertical="center"/>
    </xf>
    <xf numFmtId="0" fontId="2" fillId="0" borderId="4" xfId="23" applyNumberFormat="1" applyFont="1" applyBorder="1" applyAlignment="1">
      <alignment horizontal="center" vertical="center" wrapText="1"/>
    </xf>
    <xf numFmtId="0" fontId="2" fillId="0" borderId="0" xfId="23" applyNumberFormat="1" applyFont="1" applyBorder="1" applyAlignment="1">
      <alignment horizontal="left" wrapText="1"/>
    </xf>
    <xf numFmtId="0" fontId="2" fillId="0" borderId="0" xfId="23" applyNumberFormat="1" applyFont="1" applyBorder="1" applyAlignment="1">
      <alignment horizontal="center" vertical="top" wrapText="1"/>
    </xf>
    <xf numFmtId="164" fontId="2" fillId="0" borderId="0" xfId="23" applyNumberFormat="1" applyFont="1" applyBorder="1" applyAlignment="1">
      <alignment horizontal="left" vertical="top"/>
    </xf>
    <xf numFmtId="0" fontId="4" fillId="0" borderId="6" xfId="23" applyNumberFormat="1" applyFont="1" applyBorder="1" applyAlignment="1">
      <alignment horizontal="center" vertical="center" wrapText="1"/>
    </xf>
    <xf numFmtId="0" fontId="4" fillId="0" borderId="7" xfId="23" applyNumberFormat="1" applyFont="1" applyBorder="1" applyAlignment="1">
      <alignment vertical="top"/>
    </xf>
    <xf numFmtId="0" fontId="2" fillId="0" borderId="7" xfId="23" applyNumberFormat="1" applyFont="1" applyBorder="1" applyAlignment="1">
      <alignment horizontal="center" vertical="top" wrapText="1"/>
    </xf>
    <xf numFmtId="167" fontId="11" fillId="0" borderId="8" xfId="23" applyNumberFormat="1" applyFont="1" applyBorder="1" applyAlignment="1">
      <alignment horizontal="right"/>
    </xf>
    <xf numFmtId="0" fontId="4" fillId="3" borderId="10" xfId="23" applyNumberFormat="1" applyFont="1" applyFill="1" applyBorder="1" applyAlignment="1">
      <alignment horizontal="center" vertical="center" wrapText="1"/>
    </xf>
    <xf numFmtId="0" fontId="4" fillId="3" borderId="10" xfId="20" applyNumberFormat="1" applyFont="1" applyFill="1" applyBorder="1" applyAlignment="1" applyProtection="1">
      <alignment horizontal="center" vertical="center" wrapText="1"/>
      <protection/>
    </xf>
    <xf numFmtId="0" fontId="2" fillId="4" borderId="10" xfId="23" applyNumberFormat="1" applyFont="1" applyFill="1" applyBorder="1" applyAlignment="1">
      <alignment horizontal="left" vertical="top"/>
    </xf>
    <xf numFmtId="0" fontId="2" fillId="0" borderId="10" xfId="23" applyNumberFormat="1" applyFont="1" applyBorder="1" applyAlignment="1">
      <alignment horizontal="left" vertical="top"/>
    </xf>
    <xf numFmtId="0" fontId="2" fillId="0" borderId="10" xfId="23" applyNumberFormat="1" applyFont="1" applyBorder="1" applyAlignment="1">
      <alignment horizontal="left" vertical="top" wrapText="1"/>
    </xf>
    <xf numFmtId="0" fontId="4" fillId="4" borderId="10" xfId="23" applyNumberFormat="1" applyFont="1" applyFill="1" applyBorder="1" applyAlignment="1">
      <alignment horizontal="center" vertical="center"/>
    </xf>
    <xf numFmtId="0" fontId="4" fillId="4" borderId="10" xfId="23" applyNumberFormat="1" applyFont="1" applyFill="1" applyBorder="1" applyAlignment="1">
      <alignment horizontal="left" vertical="top"/>
    </xf>
    <xf numFmtId="0" fontId="2" fillId="4" borderId="10" xfId="23" applyNumberFormat="1" applyFont="1" applyFill="1" applyBorder="1" applyAlignment="1">
      <alignment horizontal="center" vertical="top"/>
    </xf>
    <xf numFmtId="0" fontId="2" fillId="0" borderId="10" xfId="23" applyNumberFormat="1" applyFont="1" applyBorder="1" applyAlignment="1">
      <alignment horizontal="center" vertical="center"/>
    </xf>
    <xf numFmtId="0" fontId="2" fillId="0" borderId="10" xfId="23" applyNumberFormat="1" applyFont="1" applyBorder="1" applyAlignment="1">
      <alignment horizontal="center" vertical="top"/>
    </xf>
    <xf numFmtId="0" fontId="2" fillId="7" borderId="10" xfId="23" applyNumberFormat="1" applyFont="1" applyFill="1" applyBorder="1" applyAlignment="1">
      <alignment horizontal="center" vertical="center"/>
    </xf>
    <xf numFmtId="0" fontId="2" fillId="7" borderId="10" xfId="23" applyNumberFormat="1" applyFont="1" applyFill="1" applyBorder="1" applyAlignment="1">
      <alignment horizontal="left" vertical="top"/>
    </xf>
    <xf numFmtId="0" fontId="2" fillId="7" borderId="10" xfId="23" applyNumberFormat="1" applyFont="1" applyFill="1" applyBorder="1" applyAlignment="1">
      <alignment horizontal="center" vertical="top"/>
    </xf>
    <xf numFmtId="164" fontId="2" fillId="7" borderId="10" xfId="20" applyFont="1" applyFill="1" applyBorder="1" applyAlignment="1" applyProtection="1">
      <alignment horizontal="left" vertical="top"/>
      <protection/>
    </xf>
    <xf numFmtId="0" fontId="12" fillId="8" borderId="0" xfId="23" applyNumberFormat="1" applyFont="1" applyFill="1">
      <alignment/>
    </xf>
    <xf numFmtId="1" fontId="13" fillId="8" borderId="0" xfId="23" applyNumberFormat="1" applyFont="1" applyFill="1">
      <alignment/>
    </xf>
    <xf numFmtId="0" fontId="12" fillId="8" borderId="0" xfId="23" applyNumberFormat="1" applyFont="1" applyFill="1" applyAlignment="1">
      <alignment horizontal="center"/>
    </xf>
    <xf numFmtId="0" fontId="14" fillId="8" borderId="14" xfId="23" applyNumberFormat="1" applyFont="1" applyFill="1" applyBorder="1" applyAlignment="1">
      <alignment horizontal="center" vertical="center" wrapText="1"/>
    </xf>
    <xf numFmtId="0" fontId="14" fillId="8" borderId="0" xfId="23" applyNumberFormat="1" applyFont="1" applyFill="1" applyBorder="1" applyAlignment="1">
      <alignment horizontal="center" vertical="center" wrapText="1"/>
    </xf>
    <xf numFmtId="0" fontId="14" fillId="8" borderId="15" xfId="23" applyNumberFormat="1" applyFont="1" applyFill="1" applyBorder="1" applyAlignment="1">
      <alignment horizontal="center" vertical="center" wrapText="1"/>
    </xf>
    <xf numFmtId="0" fontId="15" fillId="0" borderId="16" xfId="23" applyNumberFormat="1" applyFont="1" applyBorder="1" applyAlignment="1">
      <alignment vertical="center" wrapText="1"/>
    </xf>
    <xf numFmtId="4" fontId="15" fillId="0" borderId="17" xfId="23" applyNumberFormat="1" applyFont="1" applyBorder="1" applyAlignment="1">
      <alignment horizontal="center" vertical="center"/>
    </xf>
    <xf numFmtId="0" fontId="15" fillId="0" borderId="18" xfId="23" applyNumberFormat="1" applyFont="1" applyBorder="1" applyAlignment="1">
      <alignment horizontal="center" vertical="center"/>
    </xf>
    <xf numFmtId="0" fontId="16" fillId="0" borderId="15" xfId="23" applyNumberFormat="1" applyFont="1" applyBorder="1" applyAlignment="1">
      <alignment horizontal="center" vertical="center" wrapText="1"/>
    </xf>
    <xf numFmtId="0" fontId="15" fillId="0" borderId="19" xfId="23" applyNumberFormat="1" applyFont="1" applyBorder="1" applyAlignment="1">
      <alignment vertical="center" wrapText="1"/>
    </xf>
    <xf numFmtId="4" fontId="15" fillId="0" borderId="10" xfId="23" applyNumberFormat="1" applyFont="1" applyBorder="1" applyAlignment="1">
      <alignment horizontal="center" vertical="center"/>
    </xf>
    <xf numFmtId="9" fontId="15" fillId="0" borderId="20" xfId="23" applyNumberFormat="1" applyFont="1" applyBorder="1" applyAlignment="1" applyProtection="1">
      <alignment horizontal="center" vertical="center"/>
      <protection/>
    </xf>
    <xf numFmtId="0" fontId="16" fillId="0" borderId="21" xfId="23" applyNumberFormat="1" applyFont="1" applyBorder="1" applyAlignment="1">
      <alignment vertical="center"/>
    </xf>
    <xf numFmtId="0" fontId="20" fillId="8" borderId="14" xfId="23" applyNumberFormat="1" applyFont="1" applyFill="1" applyBorder="1" applyAlignment="1">
      <alignment vertical="center"/>
    </xf>
    <xf numFmtId="0" fontId="14" fillId="8" borderId="0" xfId="23" applyNumberFormat="1" applyFont="1" applyFill="1" applyBorder="1" applyAlignment="1">
      <alignment vertical="center" wrapText="1"/>
    </xf>
    <xf numFmtId="0" fontId="14" fillId="8" borderId="15" xfId="23" applyNumberFormat="1" applyFont="1" applyFill="1" applyBorder="1" applyAlignment="1">
      <alignment vertical="center" wrapText="1"/>
    </xf>
    <xf numFmtId="164" fontId="20" fillId="8" borderId="20" xfId="20" applyFont="1" applyFill="1" applyBorder="1" applyAlignment="1" applyProtection="1">
      <alignment vertical="center" wrapText="1"/>
      <protection/>
    </xf>
    <xf numFmtId="164" fontId="21" fillId="8" borderId="0" xfId="20" applyFont="1" applyFill="1" applyBorder="1" applyAlignment="1" applyProtection="1">
      <alignment horizontal="center" wrapText="1"/>
      <protection/>
    </xf>
    <xf numFmtId="0" fontId="13" fillId="8" borderId="0" xfId="23" applyNumberFormat="1" applyFont="1" applyFill="1" applyBorder="1" applyAlignment="1">
      <alignment horizontal="center"/>
    </xf>
    <xf numFmtId="0" fontId="13" fillId="8" borderId="0" xfId="23" applyNumberFormat="1" applyFont="1" applyFill="1" applyAlignment="1">
      <alignment horizontal="center"/>
    </xf>
    <xf numFmtId="0" fontId="13" fillId="8" borderId="0" xfId="23" applyNumberFormat="1" applyFont="1" applyFill="1">
      <alignment/>
    </xf>
    <xf numFmtId="164" fontId="22" fillId="8" borderId="0" xfId="20" applyFont="1" applyFill="1" applyBorder="1" applyAlignment="1" applyProtection="1">
      <alignment horizontal="center" wrapText="1"/>
      <protection/>
    </xf>
    <xf numFmtId="4" fontId="12" fillId="8" borderId="0" xfId="23" applyNumberFormat="1" applyFont="1" applyFill="1" applyBorder="1" applyAlignment="1">
      <alignment horizontal="center"/>
    </xf>
    <xf numFmtId="4" fontId="12" fillId="8" borderId="0" xfId="23" applyNumberFormat="1" applyFont="1" applyFill="1" applyAlignment="1">
      <alignment horizontal="center"/>
    </xf>
    <xf numFmtId="4" fontId="12" fillId="8" borderId="0" xfId="23" applyNumberFormat="1" applyFont="1" applyFill="1">
      <alignment/>
    </xf>
    <xf numFmtId="164" fontId="20" fillId="6" borderId="20" xfId="20" applyFont="1" applyFill="1" applyBorder="1" applyAlignment="1" applyProtection="1">
      <alignment vertical="center" wrapText="1"/>
      <protection/>
    </xf>
    <xf numFmtId="164" fontId="20" fillId="6" borderId="22" xfId="20" applyFont="1" applyFill="1" applyBorder="1" applyAlignment="1" applyProtection="1">
      <alignment vertical="center" wrapText="1"/>
      <protection/>
    </xf>
    <xf numFmtId="2" fontId="23" fillId="4" borderId="23" xfId="0" applyNumberFormat="1" applyFont="1" applyFill="1" applyBorder="1" applyAlignment="1">
      <alignment vertical="center"/>
    </xf>
    <xf numFmtId="173" fontId="24" fillId="8" borderId="0" xfId="23" applyNumberFormat="1" applyFont="1" applyFill="1" applyBorder="1" applyAlignment="1">
      <alignment horizontal="center" wrapText="1"/>
    </xf>
    <xf numFmtId="4" fontId="20" fillId="8" borderId="14" xfId="23" applyNumberFormat="1" applyFont="1" applyFill="1" applyBorder="1" applyAlignment="1">
      <alignment vertical="center"/>
    </xf>
    <xf numFmtId="0" fontId="20" fillId="8" borderId="0" xfId="23" applyNumberFormat="1" applyFont="1" applyFill="1" applyBorder="1" applyAlignment="1">
      <alignment vertical="center" wrapText="1"/>
    </xf>
    <xf numFmtId="0" fontId="20" fillId="8" borderId="0" xfId="23" applyNumberFormat="1" applyFont="1" applyFill="1" applyBorder="1" applyAlignment="1">
      <alignment horizontal="right" vertical="center" wrapText="1"/>
    </xf>
    <xf numFmtId="10" fontId="20" fillId="8" borderId="15" xfId="23" applyNumberFormat="1" applyFont="1" applyFill="1" applyBorder="1" applyAlignment="1">
      <alignment vertical="center" wrapText="1"/>
    </xf>
    <xf numFmtId="4" fontId="21" fillId="8" borderId="14" xfId="23" applyNumberFormat="1" applyFont="1" applyFill="1" applyBorder="1">
      <alignment/>
    </xf>
    <xf numFmtId="4" fontId="24" fillId="8" borderId="0" xfId="23" applyNumberFormat="1" applyFont="1" applyFill="1" applyBorder="1">
      <alignment/>
    </xf>
    <xf numFmtId="4" fontId="12" fillId="8" borderId="0" xfId="23" applyNumberFormat="1" applyFont="1" applyFill="1" applyBorder="1">
      <alignment/>
    </xf>
    <xf numFmtId="4" fontId="12" fillId="8" borderId="15" xfId="23" applyNumberFormat="1" applyFont="1" applyFill="1" applyBorder="1">
      <alignment/>
    </xf>
    <xf numFmtId="4" fontId="24" fillId="8" borderId="14" xfId="23" applyNumberFormat="1" applyFont="1" applyFill="1" applyBorder="1">
      <alignment/>
    </xf>
    <xf numFmtId="4" fontId="12" fillId="8" borderId="14" xfId="23" applyNumberFormat="1" applyFont="1" applyFill="1" applyBorder="1">
      <alignment/>
    </xf>
    <xf numFmtId="0" fontId="20" fillId="8" borderId="0" xfId="23" applyNumberFormat="1" applyFont="1" applyFill="1" applyBorder="1" applyAlignment="1">
      <alignment horizontal="center" vertical="center"/>
    </xf>
    <xf numFmtId="0" fontId="26" fillId="8" borderId="0" xfId="23" applyNumberFormat="1" applyFont="1" applyFill="1">
      <alignment/>
    </xf>
    <xf numFmtId="1" fontId="27" fillId="8" borderId="0" xfId="23" applyNumberFormat="1" applyFont="1" applyFill="1">
      <alignment/>
    </xf>
    <xf numFmtId="0" fontId="26" fillId="8" borderId="0" xfId="23" applyNumberFormat="1" applyFont="1" applyFill="1" applyAlignment="1">
      <alignment horizontal="center"/>
    </xf>
    <xf numFmtId="0" fontId="1" fillId="0" borderId="19" xfId="23" applyNumberFormat="1" applyFont="1" applyBorder="1">
      <alignment/>
    </xf>
    <xf numFmtId="0" fontId="1" fillId="0" borderId="10" xfId="23" applyNumberFormat="1" applyFont="1" applyBorder="1">
      <alignment/>
    </xf>
    <xf numFmtId="0" fontId="1" fillId="0" borderId="20" xfId="23" applyNumberFormat="1" applyFont="1" applyBorder="1">
      <alignment/>
    </xf>
    <xf numFmtId="0" fontId="23" fillId="3" borderId="19" xfId="23" applyNumberFormat="1" applyFont="1" applyFill="1" applyBorder="1">
      <alignment/>
    </xf>
    <xf numFmtId="0" fontId="23" fillId="3" borderId="10" xfId="23" applyNumberFormat="1" applyFont="1" applyFill="1" applyBorder="1" applyAlignment="1">
      <alignment horizontal="center"/>
    </xf>
    <xf numFmtId="0" fontId="23" fillId="3" borderId="20" xfId="23" applyNumberFormat="1" applyFont="1" applyFill="1" applyBorder="1" applyAlignment="1">
      <alignment horizontal="center"/>
    </xf>
    <xf numFmtId="0" fontId="1" fillId="0" borderId="10" xfId="23" applyNumberFormat="1" applyFont="1" applyBorder="1" applyAlignment="1">
      <alignment horizontal="center"/>
    </xf>
    <xf numFmtId="0" fontId="1" fillId="0" borderId="20" xfId="23" applyNumberFormat="1" applyFont="1" applyBorder="1" applyAlignment="1">
      <alignment horizontal="center"/>
    </xf>
    <xf numFmtId="0" fontId="23" fillId="0" borderId="19" xfId="23" applyNumberFormat="1" applyFont="1" applyBorder="1">
      <alignment/>
    </xf>
    <xf numFmtId="10" fontId="23" fillId="0" borderId="20" xfId="23" applyNumberFormat="1" applyFont="1" applyBorder="1" applyAlignment="1" applyProtection="1">
      <alignment/>
      <protection/>
    </xf>
    <xf numFmtId="10" fontId="24" fillId="0" borderId="10" xfId="23" applyNumberFormat="1" applyFont="1" applyBorder="1" applyAlignment="1" applyProtection="1">
      <alignment horizontal="center"/>
      <protection/>
    </xf>
    <xf numFmtId="10" fontId="24" fillId="0" borderId="20" xfId="23" applyNumberFormat="1" applyFont="1" applyBorder="1" applyAlignment="1" applyProtection="1">
      <alignment horizontal="center"/>
      <protection/>
    </xf>
    <xf numFmtId="0" fontId="23" fillId="0" borderId="10" xfId="23" applyNumberFormat="1" applyFont="1" applyBorder="1">
      <alignment/>
    </xf>
    <xf numFmtId="10" fontId="23" fillId="0" borderId="10" xfId="23" applyNumberFormat="1" applyFont="1" applyBorder="1" applyAlignment="1" applyProtection="1">
      <alignment horizontal="center"/>
      <protection/>
    </xf>
    <xf numFmtId="10" fontId="23" fillId="0" borderId="20" xfId="23" applyNumberFormat="1" applyFont="1" applyBorder="1" applyAlignment="1" applyProtection="1">
      <alignment horizontal="center"/>
      <protection/>
    </xf>
    <xf numFmtId="0" fontId="1" fillId="0" borderId="10" xfId="23" applyNumberFormat="1" applyFont="1" applyBorder="1" applyAlignment="1">
      <alignment horizontal="justify"/>
    </xf>
    <xf numFmtId="0" fontId="1" fillId="0" borderId="19" xfId="23" applyNumberFormat="1" applyFont="1" applyBorder="1" applyAlignment="1">
      <alignment vertical="center"/>
    </xf>
    <xf numFmtId="10" fontId="24" fillId="0" borderId="10" xfId="23" applyNumberFormat="1" applyFont="1" applyBorder="1" applyAlignment="1" applyProtection="1">
      <alignment horizontal="center" vertical="center"/>
      <protection/>
    </xf>
    <xf numFmtId="10" fontId="24" fillId="0" borderId="20" xfId="23" applyNumberFormat="1" applyFont="1" applyBorder="1" applyAlignment="1" applyProtection="1">
      <alignment horizontal="center" vertical="center"/>
      <protection/>
    </xf>
    <xf numFmtId="10" fontId="23" fillId="0" borderId="10" xfId="23" applyNumberFormat="1" applyFont="1" applyBorder="1" applyAlignment="1">
      <alignment horizontal="center"/>
    </xf>
    <xf numFmtId="10" fontId="23" fillId="0" borderId="20" xfId="23" applyNumberFormat="1" applyFont="1" applyBorder="1" applyAlignment="1">
      <alignment horizontal="center"/>
    </xf>
    <xf numFmtId="10" fontId="23" fillId="3" borderId="24" xfId="23" applyNumberFormat="1" applyFont="1" applyFill="1" applyBorder="1" applyAlignment="1">
      <alignment horizontal="center"/>
    </xf>
    <xf numFmtId="10" fontId="23" fillId="3" borderId="22" xfId="23" applyNumberFormat="1" applyFont="1" applyFill="1" applyBorder="1" applyAlignment="1">
      <alignment horizontal="center"/>
    </xf>
    <xf numFmtId="0" fontId="1" fillId="0" borderId="0" xfId="23" applyNumberFormat="1" applyFont="1">
      <alignment/>
    </xf>
    <xf numFmtId="0" fontId="12" fillId="0" borderId="0" xfId="23" applyNumberFormat="1" applyFont="1">
      <alignment/>
    </xf>
    <xf numFmtId="0" fontId="1" fillId="0" borderId="0" xfId="23" applyNumberFormat="1" applyFont="1" applyAlignment="1">
      <alignment horizontal="right"/>
    </xf>
    <xf numFmtId="0" fontId="4" fillId="3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7" xfId="0" applyFont="1" applyBorder="1" applyAlignment="1">
      <alignment horizontal="left" vertical="top" wrapTex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23" applyNumberFormat="1" applyFont="1" applyFill="1" applyBorder="1" applyAlignment="1">
      <alignment horizontal="center" vertical="center" shrinkToFit="1"/>
    </xf>
    <xf numFmtId="0" fontId="6" fillId="6" borderId="10" xfId="23" applyNumberFormat="1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1" fontId="6" fillId="6" borderId="10" xfId="0" applyNumberFormat="1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11" fillId="3" borderId="10" xfId="23" applyNumberFormat="1" applyFont="1" applyFill="1" applyBorder="1" applyAlignment="1">
      <alignment horizontal="center"/>
    </xf>
    <xf numFmtId="0" fontId="10" fillId="0" borderId="0" xfId="23" applyNumberFormat="1" applyFont="1" applyBorder="1" applyAlignment="1">
      <alignment horizontal="center"/>
    </xf>
    <xf numFmtId="0" fontId="7" fillId="0" borderId="7" xfId="23" applyNumberFormat="1" applyFont="1" applyBorder="1" applyAlignment="1">
      <alignment horizontal="left" vertical="top" wrapText="1"/>
    </xf>
    <xf numFmtId="0" fontId="11" fillId="3" borderId="10" xfId="23" applyNumberFormat="1" applyFont="1" applyFill="1" applyBorder="1" applyAlignment="1">
      <alignment horizontal="center" vertical="center"/>
    </xf>
    <xf numFmtId="0" fontId="3" fillId="0" borderId="4" xfId="23" applyNumberFormat="1" applyFont="1" applyBorder="1" applyAlignment="1">
      <alignment horizontal="center" vertical="top" wrapText="1"/>
    </xf>
    <xf numFmtId="0" fontId="12" fillId="0" borderId="26" xfId="23" applyNumberFormat="1" applyFont="1" applyBorder="1" applyAlignment="1">
      <alignment horizontal="center"/>
    </xf>
    <xf numFmtId="0" fontId="20" fillId="8" borderId="27" xfId="23" applyNumberFormat="1" applyFont="1" applyFill="1" applyBorder="1" applyAlignment="1">
      <alignment horizontal="center" vertical="center" wrapText="1"/>
    </xf>
    <xf numFmtId="0" fontId="14" fillId="8" borderId="28" xfId="23" applyNumberFormat="1" applyFont="1" applyFill="1" applyBorder="1" applyAlignment="1">
      <alignment horizontal="right" vertical="center" wrapText="1"/>
    </xf>
    <xf numFmtId="4" fontId="25" fillId="0" borderId="26" xfId="23" applyNumberFormat="1" applyFont="1" applyBorder="1" applyAlignment="1">
      <alignment horizontal="center"/>
    </xf>
    <xf numFmtId="0" fontId="20" fillId="8" borderId="26" xfId="23" applyNumberFormat="1" applyFont="1" applyFill="1" applyBorder="1" applyAlignment="1">
      <alignment horizontal="center" vertical="center"/>
    </xf>
    <xf numFmtId="0" fontId="13" fillId="0" borderId="26" xfId="23" applyNumberFormat="1" applyFont="1" applyBorder="1" applyAlignment="1">
      <alignment horizontal="center"/>
    </xf>
    <xf numFmtId="4" fontId="20" fillId="8" borderId="19" xfId="23" applyNumberFormat="1" applyFont="1" applyFill="1" applyBorder="1" applyAlignment="1">
      <alignment horizontal="left" vertical="center"/>
    </xf>
    <xf numFmtId="4" fontId="20" fillId="6" borderId="21" xfId="23" applyNumberFormat="1" applyFont="1" applyFill="1" applyBorder="1" applyAlignment="1">
      <alignment horizontal="left" vertical="center"/>
    </xf>
    <xf numFmtId="0" fontId="14" fillId="8" borderId="29" xfId="23" applyNumberFormat="1" applyFont="1" applyFill="1" applyBorder="1" applyAlignment="1">
      <alignment horizontal="center" vertical="center"/>
    </xf>
    <xf numFmtId="0" fontId="20" fillId="8" borderId="19" xfId="23" applyNumberFormat="1" applyFont="1" applyFill="1" applyBorder="1" applyAlignment="1">
      <alignment horizontal="left" vertical="center"/>
    </xf>
    <xf numFmtId="0" fontId="14" fillId="8" borderId="30" xfId="23" applyNumberFormat="1" applyFont="1" applyFill="1" applyBorder="1" applyAlignment="1">
      <alignment horizontal="center" vertical="center"/>
    </xf>
    <xf numFmtId="0" fontId="14" fillId="8" borderId="26" xfId="23" applyNumberFormat="1" applyFont="1" applyFill="1" applyBorder="1" applyAlignment="1">
      <alignment horizontal="center" vertical="center" wrapText="1"/>
    </xf>
    <xf numFmtId="10" fontId="15" fillId="0" borderId="20" xfId="23" applyNumberFormat="1" applyFont="1" applyBorder="1" applyAlignment="1">
      <alignment horizontal="center" vertical="center"/>
    </xf>
    <xf numFmtId="10" fontId="16" fillId="0" borderId="22" xfId="23" applyNumberFormat="1" applyFont="1" applyBorder="1" applyAlignment="1">
      <alignment horizontal="center" vertical="center" wrapText="1"/>
    </xf>
    <xf numFmtId="0" fontId="15" fillId="0" borderId="27" xfId="23" applyNumberFormat="1" applyFont="1" applyBorder="1" applyAlignment="1">
      <alignment horizontal="left" vertical="center" wrapText="1"/>
    </xf>
    <xf numFmtId="0" fontId="28" fillId="6" borderId="29" xfId="23" applyNumberFormat="1" applyFont="1" applyFill="1" applyBorder="1" applyAlignment="1">
      <alignment horizontal="center" wrapText="1"/>
    </xf>
    <xf numFmtId="0" fontId="23" fillId="3" borderId="21" xfId="23" applyNumberFormat="1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  <cellStyle name="Porcentagem" xfId="21"/>
    <cellStyle name="Normal 2" xfId="22"/>
    <cellStyle name="Texto Explicativo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A6A6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59595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22</xdr:row>
      <xdr:rowOff>38100</xdr:rowOff>
    </xdr:from>
    <xdr:to>
      <xdr:col>3</xdr:col>
      <xdr:colOff>581025</xdr:colOff>
      <xdr:row>25</xdr:row>
      <xdr:rowOff>38100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876925"/>
          <a:ext cx="2876550" cy="5715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3</xdr:col>
      <xdr:colOff>504825</xdr:colOff>
      <xdr:row>20</xdr:row>
      <xdr:rowOff>104775</xdr:rowOff>
    </xdr:from>
    <xdr:ext cx="228600" cy="342900"/>
    <xdr:sp macro="" textlink="">
      <xdr:nvSpPr>
        <xdr:cNvPr id="3" name="CustomShape 1"/>
        <xdr:cNvSpPr/>
      </xdr:nvSpPr>
      <xdr:spPr>
        <a:xfrm flipV="1">
          <a:off x="5562600" y="5581650"/>
          <a:ext cx="228600" cy="3429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round/>
          <a:headEnd type="none"/>
          <a:tailEnd type="triangl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leusa.maciel.FUNDACAO\Downloads\Or&#231;amento%20Comple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omposições"/>
      <sheetName val="Cronograma"/>
      <sheetName val="Quantitativos"/>
      <sheetName val="BDI"/>
      <sheetName val="Encargos Socia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7"/>
  <sheetViews>
    <sheetView zoomScale="120" zoomScaleNormal="120" workbookViewId="0" topLeftCell="A1">
      <selection activeCell="Q129" sqref="Q129:Q165"/>
    </sheetView>
  </sheetViews>
  <sheetFormatPr defaultColWidth="9.33203125" defaultRowHeight="12.75"/>
  <cols>
    <col min="1" max="1" width="14.16015625" style="1" customWidth="1"/>
    <col min="2" max="2" width="11.16015625" style="1" customWidth="1"/>
    <col min="3" max="3" width="8.5" style="1" customWidth="1"/>
    <col min="4" max="4" width="45.33203125" style="2" customWidth="1"/>
    <col min="5" max="5" width="7.16015625" style="3" customWidth="1"/>
    <col min="6" max="6" width="9.83203125" style="4" customWidth="1"/>
    <col min="7" max="7" width="10.16015625" style="2" customWidth="1"/>
    <col min="8" max="15" width="11.16015625" style="2" customWidth="1"/>
    <col min="16" max="16" width="12.16015625" style="2" customWidth="1"/>
    <col min="17" max="17" width="11.33203125" style="2" customWidth="1"/>
    <col min="18" max="19" width="9.33203125" style="2" customWidth="1"/>
    <col min="20" max="20" width="14.66015625" style="2" customWidth="1"/>
    <col min="21" max="1025" width="9.33203125" style="2" customWidth="1"/>
  </cols>
  <sheetData>
    <row r="1" spans="1:17" ht="18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</row>
    <row r="2" spans="1:17" ht="10.5" customHeight="1">
      <c r="A2" s="5" t="s">
        <v>1</v>
      </c>
      <c r="B2" s="383" t="s">
        <v>2</v>
      </c>
      <c r="C2" s="383"/>
      <c r="D2" s="383"/>
      <c r="E2" s="6"/>
      <c r="F2" s="7"/>
      <c r="G2" s="8"/>
      <c r="H2" s="8"/>
      <c r="I2" s="8"/>
      <c r="J2" s="8"/>
      <c r="K2" s="8"/>
      <c r="L2" s="8"/>
      <c r="M2" s="8"/>
      <c r="N2" s="8"/>
      <c r="O2" s="8"/>
      <c r="P2" s="9" t="s">
        <v>3</v>
      </c>
      <c r="Q2" s="10">
        <v>0.46</v>
      </c>
    </row>
    <row r="3" spans="1:17" ht="10.5" customHeight="1">
      <c r="A3" s="11"/>
      <c r="B3" s="12"/>
      <c r="C3" s="12"/>
      <c r="D3" s="12"/>
      <c r="E3" s="13"/>
      <c r="F3" s="14"/>
      <c r="G3" s="15"/>
      <c r="H3" s="15"/>
      <c r="I3" s="15"/>
      <c r="J3" s="15"/>
      <c r="K3" s="15"/>
      <c r="L3" s="15"/>
      <c r="M3" s="15"/>
      <c r="N3" s="15"/>
      <c r="O3" s="15"/>
      <c r="P3" s="16" t="s">
        <v>4</v>
      </c>
      <c r="Q3" s="17">
        <v>0.8228</v>
      </c>
    </row>
    <row r="4" spans="1:20" ht="12.75">
      <c r="A4" s="11" t="s">
        <v>5</v>
      </c>
      <c r="B4" s="18" t="s">
        <v>6</v>
      </c>
      <c r="C4" s="18"/>
      <c r="D4" s="18"/>
      <c r="E4" s="13"/>
      <c r="F4" s="14"/>
      <c r="G4" s="15"/>
      <c r="H4" s="15"/>
      <c r="I4" s="15"/>
      <c r="J4" s="15"/>
      <c r="K4" s="15"/>
      <c r="L4" s="15"/>
      <c r="M4" s="15"/>
      <c r="N4" s="15"/>
      <c r="O4" s="15"/>
      <c r="P4" s="19" t="s">
        <v>7</v>
      </c>
      <c r="Q4" s="20">
        <v>0.2721</v>
      </c>
      <c r="R4" s="21">
        <f>Q4+1</f>
        <v>1.2721</v>
      </c>
      <c r="T4" s="4"/>
    </row>
    <row r="5" spans="1:20" ht="8.25" customHeight="1">
      <c r="A5" s="11" t="s">
        <v>8</v>
      </c>
      <c r="B5" s="384" t="s">
        <v>9</v>
      </c>
      <c r="C5" s="384"/>
      <c r="D5" s="384"/>
      <c r="E5" s="13"/>
      <c r="F5" s="14"/>
      <c r="G5" s="15"/>
      <c r="H5" s="15"/>
      <c r="I5" s="15"/>
      <c r="J5" s="15"/>
      <c r="K5" s="15"/>
      <c r="L5" s="15"/>
      <c r="M5" s="15"/>
      <c r="N5" s="15"/>
      <c r="O5" s="15"/>
      <c r="P5" s="19" t="s">
        <v>10</v>
      </c>
      <c r="Q5" s="22"/>
      <c r="T5" s="23"/>
    </row>
    <row r="6" spans="1:20" ht="8.25" customHeight="1">
      <c r="A6" s="24"/>
      <c r="B6" s="25"/>
      <c r="C6" s="25"/>
      <c r="D6" s="15"/>
      <c r="E6" s="13"/>
      <c r="F6" s="14"/>
      <c r="G6" s="15"/>
      <c r="H6" s="15"/>
      <c r="I6" s="15"/>
      <c r="J6" s="15"/>
      <c r="K6" s="15"/>
      <c r="L6" s="385" t="s">
        <v>11</v>
      </c>
      <c r="M6" s="385"/>
      <c r="N6" s="385"/>
      <c r="O6" s="385"/>
      <c r="P6" s="385"/>
      <c r="Q6" s="26" t="s">
        <v>12</v>
      </c>
      <c r="T6" s="27"/>
    </row>
    <row r="7" spans="1:21" ht="8.25" customHeight="1">
      <c r="A7" s="28" t="s">
        <v>13</v>
      </c>
      <c r="B7" s="386" t="s">
        <v>14</v>
      </c>
      <c r="C7" s="386"/>
      <c r="D7" s="386"/>
      <c r="E7" s="29"/>
      <c r="F7" s="30"/>
      <c r="G7" s="31"/>
      <c r="H7" s="31"/>
      <c r="I7" s="31"/>
      <c r="J7" s="31"/>
      <c r="K7" s="31"/>
      <c r="L7" s="31"/>
      <c r="M7" s="31"/>
      <c r="N7" s="31"/>
      <c r="O7" s="31"/>
      <c r="P7" s="32" t="s">
        <v>15</v>
      </c>
      <c r="Q7" s="33">
        <f>P186</f>
        <v>0</v>
      </c>
      <c r="T7" s="27"/>
      <c r="U7" s="27"/>
    </row>
    <row r="8" spans="1:17" ht="41.25" customHeight="1">
      <c r="A8" s="34" t="s">
        <v>16</v>
      </c>
      <c r="B8" s="34" t="s">
        <v>17</v>
      </c>
      <c r="C8" s="34" t="s">
        <v>18</v>
      </c>
      <c r="D8" s="34" t="s">
        <v>19</v>
      </c>
      <c r="E8" s="34" t="s">
        <v>20</v>
      </c>
      <c r="F8" s="35" t="s">
        <v>21</v>
      </c>
      <c r="G8" s="34" t="s">
        <v>22</v>
      </c>
      <c r="H8" s="34" t="s">
        <v>23</v>
      </c>
      <c r="I8" s="34" t="s">
        <v>24</v>
      </c>
      <c r="J8" s="34" t="s">
        <v>25</v>
      </c>
      <c r="K8" s="34" t="s">
        <v>26</v>
      </c>
      <c r="L8" s="34" t="s">
        <v>27</v>
      </c>
      <c r="M8" s="34" t="s">
        <v>28</v>
      </c>
      <c r="N8" s="34" t="s">
        <v>29</v>
      </c>
      <c r="O8" s="34" t="s">
        <v>30</v>
      </c>
      <c r="P8" s="34" t="s">
        <v>31</v>
      </c>
      <c r="Q8" s="34" t="s">
        <v>32</v>
      </c>
    </row>
    <row r="9" spans="1:17" ht="9.75" customHeight="1">
      <c r="A9" s="36">
        <v>1</v>
      </c>
      <c r="B9" s="37"/>
      <c r="C9" s="37"/>
      <c r="D9" s="38" t="s">
        <v>33</v>
      </c>
      <c r="E9" s="39"/>
      <c r="F9" s="4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9.75" customHeight="1">
      <c r="A10" s="42"/>
      <c r="B10" s="43"/>
      <c r="C10" s="43"/>
      <c r="D10" s="44"/>
      <c r="E10" s="45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12.75">
      <c r="A11" s="48" t="s">
        <v>34</v>
      </c>
      <c r="B11" s="43"/>
      <c r="C11" s="43"/>
      <c r="D11" s="44" t="s">
        <v>35</v>
      </c>
      <c r="E11" s="45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9"/>
    </row>
    <row r="12" spans="1:17" ht="16.5">
      <c r="A12" s="50" t="s">
        <v>36</v>
      </c>
      <c r="B12" s="43" t="s">
        <v>37</v>
      </c>
      <c r="C12" s="51">
        <v>90779</v>
      </c>
      <c r="D12" s="52" t="s">
        <v>38</v>
      </c>
      <c r="E12" s="45" t="s">
        <v>39</v>
      </c>
      <c r="F12" s="53">
        <v>264</v>
      </c>
      <c r="G12" s="54"/>
      <c r="H12" s="54"/>
      <c r="I12" s="54">
        <f aca="true" t="shared" si="0" ref="I12:J15">G12*$R$4</f>
        <v>0</v>
      </c>
      <c r="J12" s="54">
        <f t="shared" si="0"/>
        <v>0</v>
      </c>
      <c r="K12" s="54">
        <f>F12*G12</f>
        <v>0</v>
      </c>
      <c r="L12" s="54">
        <f>F12*H12</f>
        <v>0</v>
      </c>
      <c r="M12" s="54">
        <f>I12*F12</f>
        <v>0</v>
      </c>
      <c r="N12" s="54">
        <f>J12*F12</f>
        <v>0</v>
      </c>
      <c r="O12" s="54">
        <f>K12+L12</f>
        <v>0</v>
      </c>
      <c r="P12" s="55">
        <f>M12+N12</f>
        <v>0</v>
      </c>
      <c r="Q12" s="56" t="e">
        <f>P12/$Q$7</f>
        <v>#DIV/0!</v>
      </c>
    </row>
    <row r="13" spans="1:17" ht="12.75">
      <c r="A13" s="57" t="s">
        <v>40</v>
      </c>
      <c r="B13" s="58" t="s">
        <v>41</v>
      </c>
      <c r="C13" s="51">
        <f>Composições!$C$12</f>
        <v>1</v>
      </c>
      <c r="D13" s="52" t="s">
        <v>42</v>
      </c>
      <c r="E13" s="45" t="s">
        <v>39</v>
      </c>
      <c r="F13" s="53">
        <v>387.2</v>
      </c>
      <c r="G13" s="54"/>
      <c r="H13" s="54"/>
      <c r="I13" s="54">
        <f t="shared" si="0"/>
        <v>0</v>
      </c>
      <c r="J13" s="54">
        <f t="shared" si="0"/>
        <v>0</v>
      </c>
      <c r="K13" s="54">
        <f>F13*G13</f>
        <v>0</v>
      </c>
      <c r="L13" s="54">
        <f>F13*H13</f>
        <v>0</v>
      </c>
      <c r="M13" s="54">
        <f>I13*F13</f>
        <v>0</v>
      </c>
      <c r="N13" s="54">
        <f>J13*F13</f>
        <v>0</v>
      </c>
      <c r="O13" s="54">
        <f>K13+L13</f>
        <v>0</v>
      </c>
      <c r="P13" s="55">
        <f>M13+N13</f>
        <v>0</v>
      </c>
      <c r="Q13" s="59" t="e">
        <f>P13/$Q$7</f>
        <v>#DIV/0!</v>
      </c>
    </row>
    <row r="14" spans="1:17" ht="16.5">
      <c r="A14" s="57" t="s">
        <v>43</v>
      </c>
      <c r="B14" s="43" t="s">
        <v>37</v>
      </c>
      <c r="C14" s="51">
        <v>90776</v>
      </c>
      <c r="D14" s="52" t="s">
        <v>44</v>
      </c>
      <c r="E14" s="45" t="s">
        <v>39</v>
      </c>
      <c r="F14" s="53">
        <v>774.4</v>
      </c>
      <c r="G14" s="54"/>
      <c r="H14" s="54"/>
      <c r="I14" s="54">
        <f t="shared" si="0"/>
        <v>0</v>
      </c>
      <c r="J14" s="54">
        <f t="shared" si="0"/>
        <v>0</v>
      </c>
      <c r="K14" s="54">
        <f>F14*G14</f>
        <v>0</v>
      </c>
      <c r="L14" s="54">
        <f>F14*H14</f>
        <v>0</v>
      </c>
      <c r="M14" s="54">
        <f>I14*F14</f>
        <v>0</v>
      </c>
      <c r="N14" s="54">
        <f>J14*F14</f>
        <v>0</v>
      </c>
      <c r="O14" s="54">
        <f>K14+L14</f>
        <v>0</v>
      </c>
      <c r="P14" s="55">
        <f>M14+N14</f>
        <v>0</v>
      </c>
      <c r="Q14" s="59" t="e">
        <f>P14/$Q$7</f>
        <v>#DIV/0!</v>
      </c>
    </row>
    <row r="15" spans="1:17" ht="16.5">
      <c r="A15" s="57" t="s">
        <v>45</v>
      </c>
      <c r="B15" s="43" t="s">
        <v>37</v>
      </c>
      <c r="C15" s="51">
        <v>100309</v>
      </c>
      <c r="D15" s="52" t="s">
        <v>46</v>
      </c>
      <c r="E15" s="45" t="s">
        <v>39</v>
      </c>
      <c r="F15" s="53">
        <v>774.4</v>
      </c>
      <c r="G15" s="54"/>
      <c r="H15" s="54"/>
      <c r="I15" s="54">
        <f t="shared" si="0"/>
        <v>0</v>
      </c>
      <c r="J15" s="54">
        <f t="shared" si="0"/>
        <v>0</v>
      </c>
      <c r="K15" s="54">
        <f>F15*G15</f>
        <v>0</v>
      </c>
      <c r="L15" s="54">
        <f>F15*H15</f>
        <v>0</v>
      </c>
      <c r="M15" s="54">
        <f>I15*F15</f>
        <v>0</v>
      </c>
      <c r="N15" s="54">
        <f>J15*F15</f>
        <v>0</v>
      </c>
      <c r="O15" s="54">
        <f>K15+L15</f>
        <v>0</v>
      </c>
      <c r="P15" s="55">
        <f>M15+N15</f>
        <v>0</v>
      </c>
      <c r="Q15" s="59" t="e">
        <f>P15/$Q$7</f>
        <v>#DIV/0!</v>
      </c>
    </row>
    <row r="16" spans="1:17" ht="12.75">
      <c r="A16" s="60"/>
      <c r="B16" s="43"/>
      <c r="C16" s="51"/>
      <c r="D16" s="52"/>
      <c r="E16" s="45"/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5"/>
      <c r="Q16" s="59"/>
    </row>
    <row r="17" spans="1:17" ht="8.25" customHeight="1">
      <c r="A17" s="381" t="s">
        <v>47</v>
      </c>
      <c r="B17" s="381"/>
      <c r="C17" s="51"/>
      <c r="D17" s="52"/>
      <c r="E17" s="45"/>
      <c r="F17" s="53"/>
      <c r="G17" s="54"/>
      <c r="H17" s="54"/>
      <c r="I17" s="54"/>
      <c r="J17" s="54"/>
      <c r="K17" s="62">
        <f aca="true" t="shared" si="1" ref="K17:P17">SUM(K12:K15)</f>
        <v>0</v>
      </c>
      <c r="L17" s="62">
        <f t="shared" si="1"/>
        <v>0</v>
      </c>
      <c r="M17" s="62">
        <f t="shared" si="1"/>
        <v>0</v>
      </c>
      <c r="N17" s="62">
        <f t="shared" si="1"/>
        <v>0</v>
      </c>
      <c r="O17" s="62">
        <f t="shared" si="1"/>
        <v>0</v>
      </c>
      <c r="P17" s="62">
        <f t="shared" si="1"/>
        <v>0</v>
      </c>
      <c r="Q17" s="59"/>
    </row>
    <row r="18" spans="1:17" ht="12.75">
      <c r="A18" s="57"/>
      <c r="B18" s="43"/>
      <c r="C18" s="51"/>
      <c r="D18" s="52"/>
      <c r="E18" s="45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5"/>
      <c r="Q18" s="59"/>
    </row>
    <row r="19" spans="1:17" ht="12.75">
      <c r="A19" s="48" t="s">
        <v>48</v>
      </c>
      <c r="B19" s="43"/>
      <c r="C19" s="43"/>
      <c r="D19" s="44" t="s">
        <v>49</v>
      </c>
      <c r="E19" s="52"/>
      <c r="F19" s="63"/>
      <c r="G19" s="63"/>
      <c r="H19" s="54"/>
      <c r="I19" s="54"/>
      <c r="J19" s="54"/>
      <c r="K19" s="54"/>
      <c r="L19" s="54"/>
      <c r="M19" s="54"/>
      <c r="N19" s="54"/>
      <c r="O19" s="54"/>
      <c r="P19" s="55"/>
      <c r="Q19" s="59"/>
    </row>
    <row r="20" spans="1:18" ht="12.75">
      <c r="A20" s="57" t="s">
        <v>50</v>
      </c>
      <c r="B20" s="43" t="s">
        <v>41</v>
      </c>
      <c r="C20" s="43">
        <f>Composições!$C$18</f>
        <v>2</v>
      </c>
      <c r="D20" s="52" t="s">
        <v>51</v>
      </c>
      <c r="E20" s="45" t="s">
        <v>52</v>
      </c>
      <c r="F20" s="63">
        <v>1.5</v>
      </c>
      <c r="G20" s="63"/>
      <c r="H20" s="64"/>
      <c r="I20" s="54">
        <f aca="true" t="shared" si="2" ref="I20:J22">G20*$R$4</f>
        <v>0</v>
      </c>
      <c r="J20" s="54">
        <f t="shared" si="2"/>
        <v>0</v>
      </c>
      <c r="K20" s="54">
        <f>F20*G20</f>
        <v>0</v>
      </c>
      <c r="L20" s="54">
        <f>F20*H20</f>
        <v>0</v>
      </c>
      <c r="M20" s="54">
        <f>I20*F20</f>
        <v>0</v>
      </c>
      <c r="N20" s="54">
        <f>J20*F20</f>
        <v>0</v>
      </c>
      <c r="O20" s="54">
        <f>K20+L20</f>
        <v>0</v>
      </c>
      <c r="P20" s="55">
        <f>M20+N20</f>
        <v>0</v>
      </c>
      <c r="Q20" s="59" t="e">
        <f>P20/$Q$7</f>
        <v>#DIV/0!</v>
      </c>
      <c r="R20" s="65">
        <f>SUM(P12:P13)</f>
        <v>0</v>
      </c>
    </row>
    <row r="21" spans="1:18" ht="16.5">
      <c r="A21" s="57" t="s">
        <v>53</v>
      </c>
      <c r="B21" s="43" t="s">
        <v>37</v>
      </c>
      <c r="C21" s="51">
        <v>10776</v>
      </c>
      <c r="D21" s="52" t="s">
        <v>54</v>
      </c>
      <c r="E21" s="45" t="s">
        <v>55</v>
      </c>
      <c r="F21" s="53">
        <v>4</v>
      </c>
      <c r="G21" s="54"/>
      <c r="H21" s="54"/>
      <c r="I21" s="54">
        <f t="shared" si="2"/>
        <v>0</v>
      </c>
      <c r="J21" s="54">
        <f t="shared" si="2"/>
        <v>0</v>
      </c>
      <c r="K21" s="54">
        <f>F21*G21</f>
        <v>0</v>
      </c>
      <c r="L21" s="54">
        <f>F21*H21</f>
        <v>0</v>
      </c>
      <c r="M21" s="54">
        <f>I21*F21</f>
        <v>0</v>
      </c>
      <c r="N21" s="54">
        <f>J21*F21</f>
        <v>0</v>
      </c>
      <c r="O21" s="54">
        <f>K21+L21</f>
        <v>0</v>
      </c>
      <c r="P21" s="55">
        <f>M21+N21</f>
        <v>0</v>
      </c>
      <c r="Q21" s="59" t="e">
        <f>P21/$Q$7</f>
        <v>#DIV/0!</v>
      </c>
      <c r="R21" s="66"/>
    </row>
    <row r="22" spans="1:18" ht="16.5">
      <c r="A22" s="57" t="s">
        <v>56</v>
      </c>
      <c r="B22" s="43" t="s">
        <v>37</v>
      </c>
      <c r="C22" s="51">
        <v>85424</v>
      </c>
      <c r="D22" s="52" t="s">
        <v>57</v>
      </c>
      <c r="E22" s="45" t="s">
        <v>52</v>
      </c>
      <c r="F22" s="53">
        <v>80</v>
      </c>
      <c r="G22" s="54"/>
      <c r="H22" s="54"/>
      <c r="I22" s="54">
        <f t="shared" si="2"/>
        <v>0</v>
      </c>
      <c r="J22" s="54">
        <f t="shared" si="2"/>
        <v>0</v>
      </c>
      <c r="K22" s="54">
        <f>F22*G22</f>
        <v>0</v>
      </c>
      <c r="L22" s="54">
        <f>F22*H22</f>
        <v>0</v>
      </c>
      <c r="M22" s="54">
        <f>I22*F22</f>
        <v>0</v>
      </c>
      <c r="N22" s="54">
        <f>J22*F22</f>
        <v>0</v>
      </c>
      <c r="O22" s="54">
        <f>K22+L22</f>
        <v>0</v>
      </c>
      <c r="P22" s="55">
        <f>M22+N22</f>
        <v>0</v>
      </c>
      <c r="Q22" s="59" t="e">
        <f>P22/$Q$7</f>
        <v>#DIV/0!</v>
      </c>
      <c r="R22" s="66"/>
    </row>
    <row r="23" spans="1:18" ht="12.75">
      <c r="A23" s="57"/>
      <c r="B23" s="43"/>
      <c r="C23" s="51"/>
      <c r="D23" s="44"/>
      <c r="E23" s="67"/>
      <c r="F23" s="68"/>
      <c r="G23" s="69"/>
      <c r="H23" s="69"/>
      <c r="I23" s="70"/>
      <c r="J23" s="70"/>
      <c r="K23" s="70"/>
      <c r="L23" s="69"/>
      <c r="M23" s="70"/>
      <c r="N23" s="69"/>
      <c r="O23" s="69"/>
      <c r="P23" s="62"/>
      <c r="Q23" s="71"/>
      <c r="R23" s="66"/>
    </row>
    <row r="24" spans="1:18" ht="12.75">
      <c r="A24" s="57"/>
      <c r="B24" s="43"/>
      <c r="C24" s="51"/>
      <c r="D24" s="52"/>
      <c r="E24" s="45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5"/>
      <c r="Q24" s="59"/>
      <c r="R24" s="66"/>
    </row>
    <row r="25" spans="1:18" ht="8.25" customHeight="1">
      <c r="A25" s="381" t="s">
        <v>58</v>
      </c>
      <c r="B25" s="381"/>
      <c r="C25" s="51"/>
      <c r="D25" s="52"/>
      <c r="E25" s="45"/>
      <c r="F25" s="53"/>
      <c r="G25" s="54"/>
      <c r="H25" s="54"/>
      <c r="I25" s="54"/>
      <c r="J25" s="54"/>
      <c r="K25" s="62">
        <f aca="true" t="shared" si="3" ref="K25:P25">SUM(K20:K24)</f>
        <v>0</v>
      </c>
      <c r="L25" s="62">
        <f t="shared" si="3"/>
        <v>0</v>
      </c>
      <c r="M25" s="62">
        <f t="shared" si="3"/>
        <v>0</v>
      </c>
      <c r="N25" s="62">
        <f t="shared" si="3"/>
        <v>0</v>
      </c>
      <c r="O25" s="62">
        <f t="shared" si="3"/>
        <v>0</v>
      </c>
      <c r="P25" s="62">
        <f t="shared" si="3"/>
        <v>0</v>
      </c>
      <c r="Q25" s="59"/>
      <c r="R25" s="66"/>
    </row>
    <row r="26" spans="1:18" ht="12.75">
      <c r="A26" s="57"/>
      <c r="B26" s="43"/>
      <c r="C26" s="51"/>
      <c r="D26" s="52"/>
      <c r="E26" s="45"/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59"/>
      <c r="R26" s="66"/>
    </row>
    <row r="27" spans="1:18" ht="12.75">
      <c r="A27" s="48" t="s">
        <v>59</v>
      </c>
      <c r="B27" s="43"/>
      <c r="C27" s="43"/>
      <c r="D27" s="44" t="s">
        <v>60</v>
      </c>
      <c r="E27" s="45"/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5"/>
      <c r="Q27" s="59"/>
      <c r="R27" s="66"/>
    </row>
    <row r="28" spans="1:18" ht="8.25" customHeight="1">
      <c r="A28" s="72" t="s">
        <v>61</v>
      </c>
      <c r="B28" s="43" t="s">
        <v>62</v>
      </c>
      <c r="C28" s="51"/>
      <c r="D28" s="52" t="s">
        <v>63</v>
      </c>
      <c r="E28" s="45" t="s">
        <v>64</v>
      </c>
      <c r="F28" s="53">
        <v>1</v>
      </c>
      <c r="G28" s="54"/>
      <c r="H28" s="54"/>
      <c r="I28" s="54">
        <f>G28*$R$4</f>
        <v>0</v>
      </c>
      <c r="J28" s="54">
        <f>H28*$R$4</f>
        <v>0</v>
      </c>
      <c r="K28" s="54">
        <f>F28*G28</f>
        <v>0</v>
      </c>
      <c r="L28" s="54">
        <f>F28*H28</f>
        <v>0</v>
      </c>
      <c r="M28" s="54">
        <f>I28*F28</f>
        <v>0</v>
      </c>
      <c r="N28" s="54">
        <f>J28*F28</f>
        <v>0</v>
      </c>
      <c r="O28" s="54">
        <f>K28+L28</f>
        <v>0</v>
      </c>
      <c r="P28" s="55">
        <f>M28+N28</f>
        <v>0</v>
      </c>
      <c r="Q28" s="59" t="e">
        <f>P28/$Q$7</f>
        <v>#DIV/0!</v>
      </c>
      <c r="R28" s="66"/>
    </row>
    <row r="29" spans="1:18" ht="8.25" customHeight="1">
      <c r="A29" s="72"/>
      <c r="B29" s="43"/>
      <c r="C29" s="51"/>
      <c r="D29" s="52"/>
      <c r="E29" s="45"/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59"/>
      <c r="R29" s="66"/>
    </row>
    <row r="30" spans="1:17" ht="8.25" customHeight="1">
      <c r="A30" s="381" t="s">
        <v>65</v>
      </c>
      <c r="B30" s="381"/>
      <c r="C30" s="51"/>
      <c r="D30" s="52"/>
      <c r="E30" s="45"/>
      <c r="F30" s="53"/>
      <c r="G30" s="54"/>
      <c r="H30" s="54"/>
      <c r="I30" s="54"/>
      <c r="J30" s="54"/>
      <c r="K30" s="62">
        <f aca="true" t="shared" si="4" ref="K30:P30">SUM(K28:K29)</f>
        <v>0</v>
      </c>
      <c r="L30" s="62">
        <f t="shared" si="4"/>
        <v>0</v>
      </c>
      <c r="M30" s="62">
        <f t="shared" si="4"/>
        <v>0</v>
      </c>
      <c r="N30" s="62">
        <f t="shared" si="4"/>
        <v>0</v>
      </c>
      <c r="O30" s="62">
        <f t="shared" si="4"/>
        <v>0</v>
      </c>
      <c r="P30" s="62">
        <f t="shared" si="4"/>
        <v>0</v>
      </c>
      <c r="Q30" s="59"/>
    </row>
    <row r="31" spans="1:17" ht="8.25" customHeight="1">
      <c r="A31" s="61"/>
      <c r="B31" s="61"/>
      <c r="C31" s="51"/>
      <c r="D31" s="52"/>
      <c r="E31" s="45"/>
      <c r="F31" s="53"/>
      <c r="G31" s="54"/>
      <c r="H31" s="54"/>
      <c r="I31" s="54"/>
      <c r="J31" s="54"/>
      <c r="K31" s="62"/>
      <c r="L31" s="62"/>
      <c r="M31" s="62"/>
      <c r="N31" s="62"/>
      <c r="O31" s="62"/>
      <c r="P31" s="62"/>
      <c r="Q31" s="59"/>
    </row>
    <row r="32" spans="1:17" ht="8.25" customHeight="1">
      <c r="A32" s="379" t="s">
        <v>66</v>
      </c>
      <c r="B32" s="379"/>
      <c r="C32" s="73"/>
      <c r="D32" s="74"/>
      <c r="E32" s="75"/>
      <c r="F32" s="76"/>
      <c r="G32" s="77"/>
      <c r="H32" s="77"/>
      <c r="I32" s="76"/>
      <c r="J32" s="76"/>
      <c r="K32" s="78">
        <f aca="true" t="shared" si="5" ref="K32:P32">K30+K25+K17</f>
        <v>0</v>
      </c>
      <c r="L32" s="78">
        <f t="shared" si="5"/>
        <v>0</v>
      </c>
      <c r="M32" s="78">
        <f t="shared" si="5"/>
        <v>0</v>
      </c>
      <c r="N32" s="78">
        <f t="shared" si="5"/>
        <v>0</v>
      </c>
      <c r="O32" s="78">
        <f t="shared" si="5"/>
        <v>0</v>
      </c>
      <c r="P32" s="78">
        <f t="shared" si="5"/>
        <v>0</v>
      </c>
      <c r="Q32" s="79" t="e">
        <f>SUM(Q12:Q31)</f>
        <v>#DIV/0!</v>
      </c>
    </row>
    <row r="33" spans="1:17" ht="12.75">
      <c r="A33" s="80"/>
      <c r="B33" s="80"/>
      <c r="C33" s="43"/>
      <c r="D33" s="52"/>
      <c r="E33" s="52"/>
      <c r="F33" s="63"/>
      <c r="G33" s="63"/>
      <c r="H33" s="54"/>
      <c r="I33" s="54">
        <f>G33*$R$4</f>
        <v>0</v>
      </c>
      <c r="J33" s="54">
        <f>H33*$R$4</f>
        <v>0</v>
      </c>
      <c r="K33" s="54">
        <f>F33*G33</f>
        <v>0</v>
      </c>
      <c r="L33" s="54">
        <f>F33*H33</f>
        <v>0</v>
      </c>
      <c r="M33" s="54">
        <f>I33*F33</f>
        <v>0</v>
      </c>
      <c r="N33" s="54">
        <f>J33*F33</f>
        <v>0</v>
      </c>
      <c r="O33" s="54">
        <f>K33+L33</f>
        <v>0</v>
      </c>
      <c r="P33" s="55">
        <f>M33+N33</f>
        <v>0</v>
      </c>
      <c r="Q33" s="59"/>
    </row>
    <row r="34" spans="1:17" ht="12.75">
      <c r="A34" s="81">
        <v>2</v>
      </c>
      <c r="B34" s="82"/>
      <c r="C34" s="82"/>
      <c r="D34" s="83" t="s">
        <v>67</v>
      </c>
      <c r="E34" s="84"/>
      <c r="F34" s="84"/>
      <c r="G34" s="84"/>
      <c r="H34" s="85"/>
      <c r="I34" s="86"/>
      <c r="J34" s="86"/>
      <c r="K34" s="86"/>
      <c r="L34" s="86"/>
      <c r="M34" s="86"/>
      <c r="N34" s="86"/>
      <c r="O34" s="86"/>
      <c r="P34" s="86"/>
      <c r="Q34" s="87"/>
    </row>
    <row r="35" spans="1:17" ht="12.75">
      <c r="A35" s="88"/>
      <c r="B35" s="43"/>
      <c r="C35" s="43"/>
      <c r="D35" s="44"/>
      <c r="E35" s="47"/>
      <c r="F35" s="47"/>
      <c r="G35" s="47"/>
      <c r="H35" s="64"/>
      <c r="I35" s="52"/>
      <c r="J35" s="52"/>
      <c r="K35" s="52"/>
      <c r="L35" s="52"/>
      <c r="M35" s="52"/>
      <c r="N35" s="52"/>
      <c r="O35" s="52"/>
      <c r="P35" s="52"/>
      <c r="Q35" s="45"/>
    </row>
    <row r="36" spans="1:17" ht="12.75">
      <c r="A36" s="88" t="s">
        <v>68</v>
      </c>
      <c r="B36" s="43"/>
      <c r="C36" s="43"/>
      <c r="D36" s="44" t="s">
        <v>69</v>
      </c>
      <c r="E36" s="47"/>
      <c r="F36" s="47"/>
      <c r="G36" s="47"/>
      <c r="H36" s="64"/>
      <c r="I36" s="52"/>
      <c r="J36" s="52"/>
      <c r="K36" s="52"/>
      <c r="L36" s="52"/>
      <c r="M36" s="52"/>
      <c r="N36" s="52"/>
      <c r="O36" s="52"/>
      <c r="P36" s="52"/>
      <c r="Q36" s="45"/>
    </row>
    <row r="37" spans="1:17" ht="16.5">
      <c r="A37" s="89" t="s">
        <v>70</v>
      </c>
      <c r="B37" s="43" t="s">
        <v>37</v>
      </c>
      <c r="C37" s="43">
        <v>99814</v>
      </c>
      <c r="D37" s="52" t="s">
        <v>71</v>
      </c>
      <c r="E37" s="90" t="s">
        <v>52</v>
      </c>
      <c r="F37" s="91">
        <v>383.2</v>
      </c>
      <c r="G37" s="64"/>
      <c r="H37" s="64"/>
      <c r="I37" s="54">
        <f aca="true" t="shared" si="6" ref="I37:J39">G37*$R$4</f>
        <v>0</v>
      </c>
      <c r="J37" s="54">
        <f t="shared" si="6"/>
        <v>0</v>
      </c>
      <c r="K37" s="54">
        <f>F37*G37</f>
        <v>0</v>
      </c>
      <c r="L37" s="54">
        <f>F37*H37</f>
        <v>0</v>
      </c>
      <c r="M37" s="54">
        <f>I37*F37</f>
        <v>0</v>
      </c>
      <c r="N37" s="54">
        <f>J37*F37</f>
        <v>0</v>
      </c>
      <c r="O37" s="54">
        <f>K37+L37</f>
        <v>0</v>
      </c>
      <c r="P37" s="55">
        <f>M37+N37</f>
        <v>0</v>
      </c>
      <c r="Q37" s="59" t="e">
        <f>P37/$Q$7</f>
        <v>#DIV/0!</v>
      </c>
    </row>
    <row r="38" spans="1:17" ht="24.75">
      <c r="A38" s="92" t="s">
        <v>72</v>
      </c>
      <c r="B38" s="58" t="s">
        <v>41</v>
      </c>
      <c r="C38" s="43">
        <f>Composições!$C$24</f>
        <v>3</v>
      </c>
      <c r="D38" s="52" t="s">
        <v>73</v>
      </c>
      <c r="E38" s="90" t="s">
        <v>52</v>
      </c>
      <c r="F38" s="91">
        <v>354</v>
      </c>
      <c r="G38" s="64"/>
      <c r="H38" s="64"/>
      <c r="I38" s="54">
        <f t="shared" si="6"/>
        <v>0</v>
      </c>
      <c r="J38" s="54">
        <f t="shared" si="6"/>
        <v>0</v>
      </c>
      <c r="K38" s="54">
        <f>F38*G38</f>
        <v>0</v>
      </c>
      <c r="L38" s="54">
        <f>F38*H38</f>
        <v>0</v>
      </c>
      <c r="M38" s="54">
        <f>I38*F38</f>
        <v>0</v>
      </c>
      <c r="N38" s="54">
        <f>J38*F38</f>
        <v>0</v>
      </c>
      <c r="O38" s="54">
        <f>K38+L38</f>
        <v>0</v>
      </c>
      <c r="P38" s="55">
        <f>M38+N38</f>
        <v>0</v>
      </c>
      <c r="Q38" s="59" t="e">
        <f>P38/$Q$7</f>
        <v>#DIV/0!</v>
      </c>
    </row>
    <row r="39" spans="1:17" ht="12.75">
      <c r="A39" s="92" t="s">
        <v>74</v>
      </c>
      <c r="B39" s="58" t="s">
        <v>37</v>
      </c>
      <c r="C39" s="43">
        <v>99814</v>
      </c>
      <c r="D39" s="52" t="s">
        <v>75</v>
      </c>
      <c r="E39" s="90" t="s">
        <v>52</v>
      </c>
      <c r="F39" s="91">
        <v>400</v>
      </c>
      <c r="G39" s="64"/>
      <c r="H39" s="64"/>
      <c r="I39" s="54">
        <f t="shared" si="6"/>
        <v>0</v>
      </c>
      <c r="J39" s="54">
        <f t="shared" si="6"/>
        <v>0</v>
      </c>
      <c r="K39" s="54">
        <f>F39*G39</f>
        <v>0</v>
      </c>
      <c r="L39" s="54">
        <f>F39*H39</f>
        <v>0</v>
      </c>
      <c r="M39" s="54">
        <f>I39*F39</f>
        <v>0</v>
      </c>
      <c r="N39" s="54">
        <f>J39*F39</f>
        <v>0</v>
      </c>
      <c r="O39" s="54">
        <f>K39+L39</f>
        <v>0</v>
      </c>
      <c r="P39" s="55">
        <f>M39+N39</f>
        <v>0</v>
      </c>
      <c r="Q39" s="59" t="e">
        <f>P39/$Q$7</f>
        <v>#DIV/0!</v>
      </c>
    </row>
    <row r="40" spans="1:17" ht="12.75">
      <c r="A40" s="92"/>
      <c r="B40" s="58"/>
      <c r="C40" s="43"/>
      <c r="D40" s="52"/>
      <c r="E40" s="90"/>
      <c r="F40" s="91"/>
      <c r="G40" s="64"/>
      <c r="H40" s="64"/>
      <c r="I40" s="54"/>
      <c r="J40" s="54"/>
      <c r="K40" s="54"/>
      <c r="L40" s="54"/>
      <c r="M40" s="54"/>
      <c r="N40" s="54"/>
      <c r="O40" s="54"/>
      <c r="P40" s="55"/>
      <c r="Q40" s="59"/>
    </row>
    <row r="41" spans="1:17" ht="8.25" customHeight="1">
      <c r="A41" s="381" t="s">
        <v>76</v>
      </c>
      <c r="B41" s="381"/>
      <c r="C41" s="51"/>
      <c r="D41" s="52"/>
      <c r="E41" s="45"/>
      <c r="F41" s="53"/>
      <c r="G41" s="54"/>
      <c r="H41" s="54"/>
      <c r="I41" s="54"/>
      <c r="J41" s="54"/>
      <c r="K41" s="62">
        <f aca="true" t="shared" si="7" ref="K41:P41">SUM(K37:K40)</f>
        <v>0</v>
      </c>
      <c r="L41" s="62">
        <f t="shared" si="7"/>
        <v>0</v>
      </c>
      <c r="M41" s="62">
        <f t="shared" si="7"/>
        <v>0</v>
      </c>
      <c r="N41" s="62">
        <f t="shared" si="7"/>
        <v>0</v>
      </c>
      <c r="O41" s="62">
        <f t="shared" si="7"/>
        <v>0</v>
      </c>
      <c r="P41" s="62">
        <f t="shared" si="7"/>
        <v>0</v>
      </c>
      <c r="Q41" s="59"/>
    </row>
    <row r="42" spans="1:17" ht="12.75">
      <c r="A42" s="92"/>
      <c r="B42" s="58"/>
      <c r="C42" s="43"/>
      <c r="D42" s="52"/>
      <c r="E42" s="90"/>
      <c r="F42" s="91"/>
      <c r="G42" s="64"/>
      <c r="H42" s="64"/>
      <c r="I42" s="54"/>
      <c r="J42" s="54"/>
      <c r="K42" s="54"/>
      <c r="L42" s="54"/>
      <c r="M42" s="54"/>
      <c r="N42" s="54"/>
      <c r="O42" s="54"/>
      <c r="P42" s="55"/>
      <c r="Q42" s="59"/>
    </row>
    <row r="43" spans="1:17" ht="16.5">
      <c r="A43" s="93" t="s">
        <v>77</v>
      </c>
      <c r="B43" s="58"/>
      <c r="C43" s="43"/>
      <c r="D43" s="44" t="s">
        <v>78</v>
      </c>
      <c r="E43" s="90"/>
      <c r="F43" s="91"/>
      <c r="G43" s="64"/>
      <c r="H43" s="64"/>
      <c r="I43" s="54"/>
      <c r="J43" s="54"/>
      <c r="K43" s="54"/>
      <c r="L43" s="54"/>
      <c r="M43" s="54"/>
      <c r="N43" s="54"/>
      <c r="O43" s="54"/>
      <c r="P43" s="55"/>
      <c r="Q43" s="59"/>
    </row>
    <row r="44" spans="1:17" ht="12.75">
      <c r="A44" s="93"/>
      <c r="B44" s="58"/>
      <c r="C44" s="43"/>
      <c r="D44" s="44"/>
      <c r="E44" s="90"/>
      <c r="F44" s="91"/>
      <c r="G44" s="64"/>
      <c r="H44" s="64"/>
      <c r="I44" s="54"/>
      <c r="J44" s="54"/>
      <c r="K44" s="54"/>
      <c r="L44" s="54"/>
      <c r="M44" s="54"/>
      <c r="N44" s="54"/>
      <c r="O44" s="54"/>
      <c r="P44" s="55"/>
      <c r="Q44" s="59"/>
    </row>
    <row r="45" spans="1:17" ht="24.75">
      <c r="A45" s="93" t="s">
        <v>79</v>
      </c>
      <c r="B45" s="43"/>
      <c r="C45" s="51"/>
      <c r="D45" s="44" t="s">
        <v>80</v>
      </c>
      <c r="E45" s="90"/>
      <c r="F45" s="91"/>
      <c r="G45" s="64"/>
      <c r="H45" s="64"/>
      <c r="I45" s="54"/>
      <c r="J45" s="54"/>
      <c r="K45" s="54"/>
      <c r="L45" s="54"/>
      <c r="M45" s="54"/>
      <c r="N45" s="54"/>
      <c r="O45" s="54"/>
      <c r="P45" s="55"/>
      <c r="Q45" s="59"/>
    </row>
    <row r="46" spans="1:17" ht="12.75">
      <c r="A46" s="93"/>
      <c r="B46" s="58"/>
      <c r="C46" s="51"/>
      <c r="D46" s="44"/>
      <c r="E46" s="90"/>
      <c r="F46" s="91"/>
      <c r="G46" s="64"/>
      <c r="H46" s="64"/>
      <c r="I46" s="54"/>
      <c r="J46" s="54"/>
      <c r="K46" s="54"/>
      <c r="L46" s="54"/>
      <c r="M46" s="54"/>
      <c r="N46" s="54"/>
      <c r="O46" s="54"/>
      <c r="P46" s="55"/>
      <c r="Q46" s="59"/>
    </row>
    <row r="47" spans="1:17" ht="12.75">
      <c r="A47" s="92" t="s">
        <v>81</v>
      </c>
      <c r="B47" s="58" t="s">
        <v>41</v>
      </c>
      <c r="C47" s="51">
        <f>Composições!$C$28</f>
        <v>4</v>
      </c>
      <c r="D47" s="52" t="s">
        <v>82</v>
      </c>
      <c r="E47" s="90" t="s">
        <v>83</v>
      </c>
      <c r="F47" s="91">
        <v>0.05</v>
      </c>
      <c r="G47" s="64"/>
      <c r="H47" s="64"/>
      <c r="I47" s="54">
        <f aca="true" t="shared" si="8" ref="I47:J51">G47*$R$4</f>
        <v>0</v>
      </c>
      <c r="J47" s="54">
        <f t="shared" si="8"/>
        <v>0</v>
      </c>
      <c r="K47" s="54">
        <f>F47*G47</f>
        <v>0</v>
      </c>
      <c r="L47" s="54">
        <f>F47*H47</f>
        <v>0</v>
      </c>
      <c r="M47" s="54">
        <f>I47*F47</f>
        <v>0</v>
      </c>
      <c r="N47" s="54">
        <f>J47*F47</f>
        <v>0</v>
      </c>
      <c r="O47" s="54">
        <f>K47+L47</f>
        <v>0</v>
      </c>
      <c r="P47" s="55">
        <f>M47+N47</f>
        <v>0</v>
      </c>
      <c r="Q47" s="59" t="e">
        <f>P47/$Q$7</f>
        <v>#DIV/0!</v>
      </c>
    </row>
    <row r="48" spans="1:17" ht="16.5">
      <c r="A48" s="92" t="s">
        <v>84</v>
      </c>
      <c r="B48" s="58" t="s">
        <v>41</v>
      </c>
      <c r="C48" s="43">
        <f>Composições!$C$32</f>
        <v>5</v>
      </c>
      <c r="D48" s="52" t="s">
        <v>85</v>
      </c>
      <c r="E48" s="90" t="s">
        <v>86</v>
      </c>
      <c r="F48" s="91">
        <v>70</v>
      </c>
      <c r="G48" s="64"/>
      <c r="H48" s="64"/>
      <c r="I48" s="54">
        <f t="shared" si="8"/>
        <v>0</v>
      </c>
      <c r="J48" s="54">
        <f t="shared" si="8"/>
        <v>0</v>
      </c>
      <c r="K48" s="54">
        <f>F48*G48</f>
        <v>0</v>
      </c>
      <c r="L48" s="54">
        <f>F48*H48</f>
        <v>0</v>
      </c>
      <c r="M48" s="54">
        <f>I48*F48</f>
        <v>0</v>
      </c>
      <c r="N48" s="54">
        <f>J48*F48</f>
        <v>0</v>
      </c>
      <c r="O48" s="54">
        <f>K48+L48</f>
        <v>0</v>
      </c>
      <c r="P48" s="55">
        <f>M48+N48</f>
        <v>0</v>
      </c>
      <c r="Q48" s="59" t="e">
        <f>P48/$Q$7</f>
        <v>#DIV/0!</v>
      </c>
    </row>
    <row r="49" spans="1:17" ht="16.5">
      <c r="A49" s="92" t="s">
        <v>87</v>
      </c>
      <c r="B49" s="43" t="s">
        <v>41</v>
      </c>
      <c r="C49" s="51">
        <f>Composições!$C$36</f>
        <v>6</v>
      </c>
      <c r="D49" s="52" t="s">
        <v>88</v>
      </c>
      <c r="E49" s="90" t="s">
        <v>86</v>
      </c>
      <c r="F49" s="91">
        <v>70</v>
      </c>
      <c r="G49" s="64"/>
      <c r="H49" s="64"/>
      <c r="I49" s="54">
        <f t="shared" si="8"/>
        <v>0</v>
      </c>
      <c r="J49" s="54">
        <f t="shared" si="8"/>
        <v>0</v>
      </c>
      <c r="K49" s="54">
        <f>F49*G49</f>
        <v>0</v>
      </c>
      <c r="L49" s="54">
        <f>F49*H49</f>
        <v>0</v>
      </c>
      <c r="M49" s="54">
        <f>I49*F49</f>
        <v>0</v>
      </c>
      <c r="N49" s="54">
        <f>J49*F49</f>
        <v>0</v>
      </c>
      <c r="O49" s="54">
        <f>K49+L49</f>
        <v>0</v>
      </c>
      <c r="P49" s="55">
        <f>M49+N49</f>
        <v>0</v>
      </c>
      <c r="Q49" s="59" t="e">
        <f>P49/$Q$7</f>
        <v>#DIV/0!</v>
      </c>
    </row>
    <row r="50" spans="1:17" ht="12.75">
      <c r="A50" s="92" t="s">
        <v>89</v>
      </c>
      <c r="B50" s="43" t="s">
        <v>41</v>
      </c>
      <c r="C50" s="51">
        <f>Composições!$C$44</f>
        <v>7</v>
      </c>
      <c r="D50" s="52" t="s">
        <v>90</v>
      </c>
      <c r="E50" s="90" t="s">
        <v>86</v>
      </c>
      <c r="F50" s="91">
        <v>70</v>
      </c>
      <c r="G50" s="64"/>
      <c r="H50" s="64"/>
      <c r="I50" s="54">
        <f t="shared" si="8"/>
        <v>0</v>
      </c>
      <c r="J50" s="54">
        <f t="shared" si="8"/>
        <v>0</v>
      </c>
      <c r="K50" s="54">
        <f>F50*G50</f>
        <v>0</v>
      </c>
      <c r="L50" s="54">
        <f>F50*H50</f>
        <v>0</v>
      </c>
      <c r="M50" s="54">
        <f>I50*F50</f>
        <v>0</v>
      </c>
      <c r="N50" s="54">
        <f>J50*F50</f>
        <v>0</v>
      </c>
      <c r="O50" s="54">
        <f>K50+L50</f>
        <v>0</v>
      </c>
      <c r="P50" s="55">
        <f>M50+N50</f>
        <v>0</v>
      </c>
      <c r="Q50" s="59" t="e">
        <f>P50/$Q$7</f>
        <v>#DIV/0!</v>
      </c>
    </row>
    <row r="51" spans="1:17" ht="16.5">
      <c r="A51" s="92" t="s">
        <v>91</v>
      </c>
      <c r="B51" s="43" t="s">
        <v>41</v>
      </c>
      <c r="C51" s="51">
        <f>Composições!$C$52</f>
        <v>8</v>
      </c>
      <c r="D51" s="52" t="s">
        <v>92</v>
      </c>
      <c r="E51" s="90" t="s">
        <v>52</v>
      </c>
      <c r="F51" s="91">
        <v>29.2</v>
      </c>
      <c r="G51" s="64"/>
      <c r="H51" s="64"/>
      <c r="I51" s="54">
        <f t="shared" si="8"/>
        <v>0</v>
      </c>
      <c r="J51" s="54">
        <f t="shared" si="8"/>
        <v>0</v>
      </c>
      <c r="K51" s="54">
        <f>F51*G51</f>
        <v>0</v>
      </c>
      <c r="L51" s="54">
        <f>F51*H51</f>
        <v>0</v>
      </c>
      <c r="M51" s="54">
        <f>I51*F51</f>
        <v>0</v>
      </c>
      <c r="N51" s="54">
        <f>J51*F51</f>
        <v>0</v>
      </c>
      <c r="O51" s="54">
        <f>K51+L51</f>
        <v>0</v>
      </c>
      <c r="P51" s="55">
        <f>M51+N51</f>
        <v>0</v>
      </c>
      <c r="Q51" s="59" t="e">
        <f>P51/$Q$7</f>
        <v>#DIV/0!</v>
      </c>
    </row>
    <row r="52" spans="1:17" ht="12.75">
      <c r="A52" s="92"/>
      <c r="B52" s="43"/>
      <c r="C52" s="51"/>
      <c r="D52" s="44"/>
      <c r="E52" s="90"/>
      <c r="F52" s="91"/>
      <c r="G52" s="64"/>
      <c r="H52" s="64"/>
      <c r="I52" s="54"/>
      <c r="J52" s="54"/>
      <c r="K52" s="54"/>
      <c r="L52" s="54"/>
      <c r="M52" s="54"/>
      <c r="N52" s="54"/>
      <c r="O52" s="54"/>
      <c r="P52" s="55"/>
      <c r="Q52" s="59"/>
    </row>
    <row r="53" spans="1:17" ht="8.25" customHeight="1">
      <c r="A53" s="381" t="s">
        <v>93</v>
      </c>
      <c r="B53" s="381"/>
      <c r="C53" s="51"/>
      <c r="D53" s="52"/>
      <c r="E53" s="45"/>
      <c r="F53" s="53"/>
      <c r="G53" s="54"/>
      <c r="H53" s="54"/>
      <c r="I53" s="54"/>
      <c r="J53" s="54"/>
      <c r="K53" s="62">
        <f aca="true" t="shared" si="9" ref="K53:P53">SUM(K47:K52)</f>
        <v>0</v>
      </c>
      <c r="L53" s="62">
        <f t="shared" si="9"/>
        <v>0</v>
      </c>
      <c r="M53" s="62">
        <f t="shared" si="9"/>
        <v>0</v>
      </c>
      <c r="N53" s="62">
        <f t="shared" si="9"/>
        <v>0</v>
      </c>
      <c r="O53" s="62">
        <f t="shared" si="9"/>
        <v>0</v>
      </c>
      <c r="P53" s="62">
        <f t="shared" si="9"/>
        <v>0</v>
      </c>
      <c r="Q53" s="59"/>
    </row>
    <row r="54" spans="1:17" ht="8.25" customHeight="1">
      <c r="A54" s="381" t="s">
        <v>94</v>
      </c>
      <c r="B54" s="381"/>
      <c r="C54" s="51"/>
      <c r="D54" s="52"/>
      <c r="E54" s="45"/>
      <c r="F54" s="53"/>
      <c r="G54" s="54"/>
      <c r="H54" s="54"/>
      <c r="I54" s="54"/>
      <c r="J54" s="54"/>
      <c r="K54" s="62">
        <f aca="true" t="shared" si="10" ref="K54:P54">K53</f>
        <v>0</v>
      </c>
      <c r="L54" s="62">
        <f t="shared" si="10"/>
        <v>0</v>
      </c>
      <c r="M54" s="62">
        <f t="shared" si="10"/>
        <v>0</v>
      </c>
      <c r="N54" s="62">
        <f t="shared" si="10"/>
        <v>0</v>
      </c>
      <c r="O54" s="62">
        <f t="shared" si="10"/>
        <v>0</v>
      </c>
      <c r="P54" s="62">
        <f t="shared" si="10"/>
        <v>0</v>
      </c>
      <c r="Q54" s="59"/>
    </row>
    <row r="55" spans="1:17" ht="12.75">
      <c r="A55" s="61"/>
      <c r="B55" s="61"/>
      <c r="C55" s="51"/>
      <c r="D55" s="52"/>
      <c r="E55" s="45"/>
      <c r="F55" s="53"/>
      <c r="G55" s="54"/>
      <c r="H55" s="54"/>
      <c r="I55" s="54"/>
      <c r="J55" s="54"/>
      <c r="K55" s="62"/>
      <c r="L55" s="62"/>
      <c r="M55" s="62"/>
      <c r="N55" s="62"/>
      <c r="O55" s="62"/>
      <c r="P55" s="62"/>
      <c r="Q55" s="59"/>
    </row>
    <row r="56" spans="1:17" ht="12.75">
      <c r="A56" s="93" t="s">
        <v>95</v>
      </c>
      <c r="B56" s="43"/>
      <c r="C56" s="51"/>
      <c r="D56" s="44" t="s">
        <v>96</v>
      </c>
      <c r="E56" s="90"/>
      <c r="F56" s="91"/>
      <c r="G56" s="64"/>
      <c r="H56" s="64"/>
      <c r="I56" s="54"/>
      <c r="J56" s="54"/>
      <c r="K56" s="54"/>
      <c r="L56" s="54"/>
      <c r="M56" s="54"/>
      <c r="N56" s="54"/>
      <c r="O56" s="54"/>
      <c r="P56" s="55"/>
      <c r="Q56" s="59"/>
    </row>
    <row r="57" spans="1:17" ht="12.75">
      <c r="A57" s="92"/>
      <c r="B57" s="43"/>
      <c r="C57" s="51"/>
      <c r="D57" s="44"/>
      <c r="E57" s="90"/>
      <c r="F57" s="91"/>
      <c r="G57" s="64"/>
      <c r="H57" s="64"/>
      <c r="I57" s="54"/>
      <c r="J57" s="54"/>
      <c r="K57" s="54"/>
      <c r="L57" s="54"/>
      <c r="M57" s="54"/>
      <c r="N57" s="54"/>
      <c r="O57" s="54"/>
      <c r="P57" s="55"/>
      <c r="Q57" s="59"/>
    </row>
    <row r="58" spans="1:17" ht="12.75">
      <c r="A58" s="93" t="s">
        <v>97</v>
      </c>
      <c r="B58" s="43"/>
      <c r="C58" s="51"/>
      <c r="D58" s="44" t="s">
        <v>98</v>
      </c>
      <c r="E58" s="90"/>
      <c r="F58" s="91"/>
      <c r="G58" s="64"/>
      <c r="H58" s="64"/>
      <c r="I58" s="54"/>
      <c r="J58" s="54"/>
      <c r="K58" s="54"/>
      <c r="L58" s="54"/>
      <c r="M58" s="54"/>
      <c r="N58" s="54"/>
      <c r="O58" s="54"/>
      <c r="P58" s="55"/>
      <c r="Q58" s="59"/>
    </row>
    <row r="59" spans="1:20" ht="12.75">
      <c r="A59" s="72" t="s">
        <v>99</v>
      </c>
      <c r="B59" s="43" t="s">
        <v>41</v>
      </c>
      <c r="C59" s="43">
        <f>Composições!$C$60</f>
        <v>9</v>
      </c>
      <c r="D59" s="94" t="s">
        <v>100</v>
      </c>
      <c r="E59" s="45" t="s">
        <v>101</v>
      </c>
      <c r="F59" s="63">
        <v>65</v>
      </c>
      <c r="G59" s="64"/>
      <c r="H59" s="64"/>
      <c r="I59" s="54">
        <f aca="true" t="shared" si="11" ref="I59:J61">G59*$R$4</f>
        <v>0</v>
      </c>
      <c r="J59" s="54">
        <f t="shared" si="11"/>
        <v>0</v>
      </c>
      <c r="K59" s="54">
        <f>F59*G59</f>
        <v>0</v>
      </c>
      <c r="L59" s="54">
        <f>F59*H59</f>
        <v>0</v>
      </c>
      <c r="M59" s="54">
        <f>I59*F59</f>
        <v>0</v>
      </c>
      <c r="N59" s="54">
        <f>J59*F59</f>
        <v>0</v>
      </c>
      <c r="O59" s="54">
        <f>K59+L59</f>
        <v>0</v>
      </c>
      <c r="P59" s="55">
        <f>M59+N59</f>
        <v>0</v>
      </c>
      <c r="Q59" s="59" t="e">
        <f>P59/$Q$7</f>
        <v>#DIV/0!</v>
      </c>
      <c r="R59" s="95"/>
      <c r="S59" s="96"/>
      <c r="T59" s="97"/>
    </row>
    <row r="60" spans="1:20" ht="12.75">
      <c r="A60" s="72" t="s">
        <v>102</v>
      </c>
      <c r="B60" s="43" t="s">
        <v>41</v>
      </c>
      <c r="C60" s="51">
        <f>Composições!$C$64</f>
        <v>10</v>
      </c>
      <c r="D60" s="94" t="s">
        <v>103</v>
      </c>
      <c r="E60" s="45" t="s">
        <v>101</v>
      </c>
      <c r="F60" s="63">
        <v>65</v>
      </c>
      <c r="G60" s="64"/>
      <c r="H60" s="64"/>
      <c r="I60" s="54">
        <f t="shared" si="11"/>
        <v>0</v>
      </c>
      <c r="J60" s="54">
        <f t="shared" si="11"/>
        <v>0</v>
      </c>
      <c r="K60" s="54">
        <f>F60*G60</f>
        <v>0</v>
      </c>
      <c r="L60" s="54">
        <f>F60*H60</f>
        <v>0</v>
      </c>
      <c r="M60" s="54">
        <f>I60*F60</f>
        <v>0</v>
      </c>
      <c r="N60" s="54">
        <f>J60*F60</f>
        <v>0</v>
      </c>
      <c r="O60" s="54">
        <f>K60+L60</f>
        <v>0</v>
      </c>
      <c r="P60" s="55">
        <f>M60+N60</f>
        <v>0</v>
      </c>
      <c r="Q60" s="59" t="e">
        <f>P60/$Q$7</f>
        <v>#DIV/0!</v>
      </c>
      <c r="R60" s="95"/>
      <c r="S60" s="96"/>
      <c r="T60" s="97"/>
    </row>
    <row r="61" spans="1:20" ht="12.75">
      <c r="A61" s="72" t="s">
        <v>104</v>
      </c>
      <c r="B61" s="43" t="s">
        <v>41</v>
      </c>
      <c r="C61" s="51">
        <f>Composições!$C$72</f>
        <v>11</v>
      </c>
      <c r="D61" s="94" t="s">
        <v>105</v>
      </c>
      <c r="E61" s="45" t="s">
        <v>101</v>
      </c>
      <c r="F61" s="63">
        <v>65</v>
      </c>
      <c r="G61" s="64"/>
      <c r="H61" s="64"/>
      <c r="I61" s="54">
        <f t="shared" si="11"/>
        <v>0</v>
      </c>
      <c r="J61" s="54">
        <f t="shared" si="11"/>
        <v>0</v>
      </c>
      <c r="K61" s="54">
        <f>F61*G61</f>
        <v>0</v>
      </c>
      <c r="L61" s="54">
        <f>F61*H61</f>
        <v>0</v>
      </c>
      <c r="M61" s="54">
        <f>I61*F61</f>
        <v>0</v>
      </c>
      <c r="N61" s="54">
        <f>J61*F61</f>
        <v>0</v>
      </c>
      <c r="O61" s="54">
        <f>K61+L61</f>
        <v>0</v>
      </c>
      <c r="P61" s="55">
        <f>M61+N61</f>
        <v>0</v>
      </c>
      <c r="Q61" s="59" t="e">
        <f>P61/$Q$7</f>
        <v>#DIV/0!</v>
      </c>
      <c r="R61" s="95"/>
      <c r="S61" s="96"/>
      <c r="T61" s="97"/>
    </row>
    <row r="62" spans="1:20" ht="12.75">
      <c r="A62" s="72"/>
      <c r="B62" s="43"/>
      <c r="C62" s="51"/>
      <c r="D62" s="44"/>
      <c r="E62" s="67"/>
      <c r="F62" s="68"/>
      <c r="G62" s="69"/>
      <c r="H62" s="69"/>
      <c r="I62" s="70"/>
      <c r="J62" s="70"/>
      <c r="K62" s="70"/>
      <c r="L62" s="69"/>
      <c r="M62" s="70"/>
      <c r="N62" s="69"/>
      <c r="O62" s="69"/>
      <c r="P62" s="62"/>
      <c r="Q62" s="71"/>
      <c r="R62" s="95"/>
      <c r="S62" s="96"/>
      <c r="T62" s="97"/>
    </row>
    <row r="63" spans="1:20" ht="8.25" customHeight="1">
      <c r="A63" s="381" t="s">
        <v>106</v>
      </c>
      <c r="B63" s="381"/>
      <c r="C63" s="51"/>
      <c r="D63" s="52"/>
      <c r="E63" s="45"/>
      <c r="F63" s="53"/>
      <c r="G63" s="54"/>
      <c r="H63" s="54"/>
      <c r="I63" s="54"/>
      <c r="J63" s="54"/>
      <c r="K63" s="62">
        <f aca="true" t="shared" si="12" ref="K63:P63">SUM(K59:K62)</f>
        <v>0</v>
      </c>
      <c r="L63" s="62">
        <f t="shared" si="12"/>
        <v>0</v>
      </c>
      <c r="M63" s="62">
        <f t="shared" si="12"/>
        <v>0</v>
      </c>
      <c r="N63" s="62">
        <f t="shared" si="12"/>
        <v>0</v>
      </c>
      <c r="O63" s="62">
        <f t="shared" si="12"/>
        <v>0</v>
      </c>
      <c r="P63" s="62">
        <f t="shared" si="12"/>
        <v>0</v>
      </c>
      <c r="Q63" s="71"/>
      <c r="R63" s="95"/>
      <c r="S63" s="96"/>
      <c r="T63" s="97"/>
    </row>
    <row r="64" spans="1:20" ht="12.75">
      <c r="A64" s="98"/>
      <c r="B64" s="99"/>
      <c r="C64" s="51"/>
      <c r="D64" s="52"/>
      <c r="E64" s="45"/>
      <c r="F64" s="53"/>
      <c r="G64" s="54"/>
      <c r="H64" s="54"/>
      <c r="I64" s="54"/>
      <c r="J64" s="54"/>
      <c r="K64" s="62"/>
      <c r="L64" s="62"/>
      <c r="M64" s="62"/>
      <c r="N64" s="62"/>
      <c r="O64" s="62"/>
      <c r="P64" s="62"/>
      <c r="Q64" s="71"/>
      <c r="R64" s="95"/>
      <c r="S64" s="96"/>
      <c r="T64" s="97"/>
    </row>
    <row r="65" spans="1:20" ht="12.75">
      <c r="A65" s="72"/>
      <c r="B65" s="43"/>
      <c r="C65" s="51"/>
      <c r="D65" s="44"/>
      <c r="E65" s="67"/>
      <c r="F65" s="68"/>
      <c r="G65" s="69"/>
      <c r="H65" s="69"/>
      <c r="I65" s="70"/>
      <c r="J65" s="70"/>
      <c r="K65" s="70"/>
      <c r="L65" s="69"/>
      <c r="M65" s="70"/>
      <c r="N65" s="69"/>
      <c r="O65" s="69"/>
      <c r="P65" s="62"/>
      <c r="Q65" s="71"/>
      <c r="R65" s="95"/>
      <c r="S65" s="96"/>
      <c r="T65" s="97"/>
    </row>
    <row r="66" spans="1:17" ht="16.5">
      <c r="A66" s="100" t="s">
        <v>107</v>
      </c>
      <c r="B66" s="43"/>
      <c r="C66" s="51"/>
      <c r="D66" s="44" t="s">
        <v>108</v>
      </c>
      <c r="E66" s="90"/>
      <c r="F66" s="91"/>
      <c r="G66" s="64"/>
      <c r="H66" s="64"/>
      <c r="I66" s="54"/>
      <c r="J66" s="54"/>
      <c r="K66" s="54"/>
      <c r="L66" s="54"/>
      <c r="M66" s="54"/>
      <c r="N66" s="54"/>
      <c r="O66" s="54"/>
      <c r="P66" s="55"/>
      <c r="Q66" s="59"/>
    </row>
    <row r="67" spans="1:17" ht="12.75">
      <c r="A67" s="72" t="s">
        <v>109</v>
      </c>
      <c r="B67" s="43" t="s">
        <v>41</v>
      </c>
      <c r="C67" s="51">
        <f>Composições!$C$28</f>
        <v>4</v>
      </c>
      <c r="D67" s="52" t="s">
        <v>82</v>
      </c>
      <c r="E67" s="90" t="s">
        <v>83</v>
      </c>
      <c r="F67" s="91">
        <v>0.05</v>
      </c>
      <c r="G67" s="64"/>
      <c r="H67" s="64"/>
      <c r="I67" s="54">
        <f>G67*$R$4</f>
        <v>0</v>
      </c>
      <c r="J67" s="54">
        <f>H67*$R$4</f>
        <v>0</v>
      </c>
      <c r="K67" s="54">
        <f>F67*G67</f>
        <v>0</v>
      </c>
      <c r="L67" s="54">
        <f>F67*H67</f>
        <v>0</v>
      </c>
      <c r="M67" s="54">
        <f>I67*F67</f>
        <v>0</v>
      </c>
      <c r="N67" s="54">
        <f>J67*F67</f>
        <v>0</v>
      </c>
      <c r="O67" s="54">
        <f>K67+L67</f>
        <v>0</v>
      </c>
      <c r="P67" s="55">
        <f>M67+N67</f>
        <v>0</v>
      </c>
      <c r="Q67" s="59" t="e">
        <f>P67/$Q$7</f>
        <v>#DIV/0!</v>
      </c>
    </row>
    <row r="68" spans="1:17" ht="12.75">
      <c r="A68" s="72" t="s">
        <v>110</v>
      </c>
      <c r="B68" s="43" t="s">
        <v>41</v>
      </c>
      <c r="C68" s="51">
        <f>Composições!$C$96</f>
        <v>15</v>
      </c>
      <c r="D68" s="52" t="s">
        <v>111</v>
      </c>
      <c r="E68" s="90" t="s">
        <v>52</v>
      </c>
      <c r="F68" s="91">
        <v>1</v>
      </c>
      <c r="G68" s="64"/>
      <c r="H68" s="64"/>
      <c r="I68" s="54">
        <f>G68*$R$4</f>
        <v>0</v>
      </c>
      <c r="J68" s="54">
        <f>H68*$R$4</f>
        <v>0</v>
      </c>
      <c r="K68" s="54">
        <f>F68*G68</f>
        <v>0</v>
      </c>
      <c r="L68" s="54">
        <f>F68*H68</f>
        <v>0</v>
      </c>
      <c r="M68" s="54">
        <f>I68*F68</f>
        <v>0</v>
      </c>
      <c r="N68" s="54">
        <f>J68*F68</f>
        <v>0</v>
      </c>
      <c r="O68" s="54">
        <f>K68+L68</f>
        <v>0</v>
      </c>
      <c r="P68" s="55">
        <f>M68+N68</f>
        <v>0</v>
      </c>
      <c r="Q68" s="59" t="e">
        <f>P68/$Q$7</f>
        <v>#DIV/0!</v>
      </c>
    </row>
    <row r="69" spans="1:17" ht="12.75">
      <c r="A69" s="72"/>
      <c r="B69" s="43"/>
      <c r="C69" s="51"/>
      <c r="D69" s="44"/>
      <c r="E69" s="90"/>
      <c r="F69" s="91"/>
      <c r="G69" s="64"/>
      <c r="H69" s="64"/>
      <c r="I69" s="54"/>
      <c r="J69" s="54"/>
      <c r="K69" s="54"/>
      <c r="L69" s="54"/>
      <c r="M69" s="54"/>
      <c r="N69" s="54"/>
      <c r="O69" s="54"/>
      <c r="P69" s="55"/>
      <c r="Q69" s="59"/>
    </row>
    <row r="70" spans="1:17" ht="8.25" customHeight="1">
      <c r="A70" s="381" t="s">
        <v>112</v>
      </c>
      <c r="B70" s="381"/>
      <c r="C70" s="51"/>
      <c r="D70" s="52"/>
      <c r="E70" s="45"/>
      <c r="F70" s="53"/>
      <c r="G70" s="54"/>
      <c r="H70" s="54"/>
      <c r="I70" s="54"/>
      <c r="J70" s="54"/>
      <c r="K70" s="62">
        <f aca="true" t="shared" si="13" ref="K70:P70">SUM(K67:K69)</f>
        <v>0</v>
      </c>
      <c r="L70" s="62">
        <f t="shared" si="13"/>
        <v>0</v>
      </c>
      <c r="M70" s="62">
        <f t="shared" si="13"/>
        <v>0</v>
      </c>
      <c r="N70" s="62">
        <f t="shared" si="13"/>
        <v>0</v>
      </c>
      <c r="O70" s="62">
        <f t="shared" si="13"/>
        <v>0</v>
      </c>
      <c r="P70" s="62">
        <f t="shared" si="13"/>
        <v>0</v>
      </c>
      <c r="Q70" s="59"/>
    </row>
    <row r="71" spans="1:17" ht="8.25" customHeight="1">
      <c r="A71" s="381" t="s">
        <v>113</v>
      </c>
      <c r="B71" s="381"/>
      <c r="C71" s="51"/>
      <c r="D71" s="52"/>
      <c r="E71" s="45"/>
      <c r="F71" s="53"/>
      <c r="G71" s="54"/>
      <c r="H71" s="54"/>
      <c r="I71" s="54"/>
      <c r="J71" s="54"/>
      <c r="K71" s="62">
        <f aca="true" t="shared" si="14" ref="K71:P71">K70+K63</f>
        <v>0</v>
      </c>
      <c r="L71" s="62">
        <f t="shared" si="14"/>
        <v>0</v>
      </c>
      <c r="M71" s="62">
        <f t="shared" si="14"/>
        <v>0</v>
      </c>
      <c r="N71" s="62">
        <f t="shared" si="14"/>
        <v>0</v>
      </c>
      <c r="O71" s="62">
        <f t="shared" si="14"/>
        <v>0</v>
      </c>
      <c r="P71" s="62">
        <f t="shared" si="14"/>
        <v>0</v>
      </c>
      <c r="Q71" s="59"/>
    </row>
    <row r="72" spans="1:17" ht="12.75">
      <c r="A72" s="92"/>
      <c r="B72" s="43"/>
      <c r="C72" s="51"/>
      <c r="D72" s="52"/>
      <c r="E72" s="90"/>
      <c r="F72" s="91"/>
      <c r="G72" s="64"/>
      <c r="H72" s="64"/>
      <c r="I72" s="54"/>
      <c r="J72" s="54"/>
      <c r="K72" s="54"/>
      <c r="L72" s="54"/>
      <c r="M72" s="54"/>
      <c r="N72" s="54"/>
      <c r="O72" s="54"/>
      <c r="P72" s="55"/>
      <c r="Q72" s="59"/>
    </row>
    <row r="73" spans="1:17" ht="12.75">
      <c r="A73" s="80" t="s">
        <v>114</v>
      </c>
      <c r="B73" s="43"/>
      <c r="C73" s="43"/>
      <c r="D73" s="44" t="s">
        <v>115</v>
      </c>
      <c r="E73" s="90"/>
      <c r="F73" s="91"/>
      <c r="G73" s="64"/>
      <c r="H73" s="64"/>
      <c r="I73" s="54"/>
      <c r="J73" s="54"/>
      <c r="K73" s="54"/>
      <c r="L73" s="54"/>
      <c r="M73" s="54"/>
      <c r="N73" s="54"/>
      <c r="O73" s="54"/>
      <c r="P73" s="55"/>
      <c r="Q73" s="59"/>
    </row>
    <row r="74" spans="1:17" ht="12.75">
      <c r="A74" s="72"/>
      <c r="B74" s="43"/>
      <c r="C74" s="51"/>
      <c r="D74" s="101"/>
      <c r="E74" s="90"/>
      <c r="F74" s="91"/>
      <c r="G74" s="64"/>
      <c r="H74" s="64"/>
      <c r="I74" s="54"/>
      <c r="J74" s="54"/>
      <c r="K74" s="54"/>
      <c r="L74" s="54"/>
      <c r="M74" s="54"/>
      <c r="N74" s="54"/>
      <c r="O74" s="54"/>
      <c r="P74" s="55"/>
      <c r="Q74" s="59" t="e">
        <f>P74/$Q$7</f>
        <v>#DIV/0!</v>
      </c>
    </row>
    <row r="75" spans="1:17" ht="12.75">
      <c r="A75" s="92" t="s">
        <v>116</v>
      </c>
      <c r="B75" s="43" t="s">
        <v>41</v>
      </c>
      <c r="C75" s="43">
        <f>Composições!$C$80</f>
        <v>12</v>
      </c>
      <c r="D75" s="52" t="s">
        <v>117</v>
      </c>
      <c r="E75" s="90" t="s">
        <v>86</v>
      </c>
      <c r="F75" s="91">
        <v>5</v>
      </c>
      <c r="G75" s="64"/>
      <c r="H75" s="64"/>
      <c r="I75" s="54">
        <f aca="true" t="shared" si="15" ref="I75:J78">G75*$R$4</f>
        <v>0</v>
      </c>
      <c r="J75" s="54">
        <f t="shared" si="15"/>
        <v>0</v>
      </c>
      <c r="K75" s="54">
        <f>F75*G75</f>
        <v>0</v>
      </c>
      <c r="L75" s="54">
        <f>F75*H75</f>
        <v>0</v>
      </c>
      <c r="M75" s="54">
        <f>I75*F75</f>
        <v>0</v>
      </c>
      <c r="N75" s="54">
        <f>J75*F75</f>
        <v>0</v>
      </c>
      <c r="O75" s="54">
        <f>K75+L75</f>
        <v>0</v>
      </c>
      <c r="P75" s="55">
        <f>M75+N75</f>
        <v>0</v>
      </c>
      <c r="Q75" s="59" t="e">
        <f>P75/$Q$7</f>
        <v>#DIV/0!</v>
      </c>
    </row>
    <row r="76" spans="1:19" ht="12.75">
      <c r="A76" s="72" t="s">
        <v>118</v>
      </c>
      <c r="B76" s="58" t="s">
        <v>41</v>
      </c>
      <c r="C76" s="51">
        <f>Composições!$C$85</f>
        <v>13</v>
      </c>
      <c r="D76" s="101" t="s">
        <v>119</v>
      </c>
      <c r="E76" s="90" t="s">
        <v>86</v>
      </c>
      <c r="F76" s="91">
        <v>5</v>
      </c>
      <c r="G76" s="64"/>
      <c r="H76" s="64"/>
      <c r="I76" s="54">
        <f t="shared" si="15"/>
        <v>0</v>
      </c>
      <c r="J76" s="54">
        <f t="shared" si="15"/>
        <v>0</v>
      </c>
      <c r="K76" s="54">
        <f>F76*G76</f>
        <v>0</v>
      </c>
      <c r="L76" s="54">
        <f>F76*H76</f>
        <v>0</v>
      </c>
      <c r="M76" s="54">
        <f>I76*F76</f>
        <v>0</v>
      </c>
      <c r="N76" s="54">
        <f>J76*F76</f>
        <v>0</v>
      </c>
      <c r="O76" s="54">
        <f>K76+L76</f>
        <v>0</v>
      </c>
      <c r="P76" s="55">
        <f>M76+N76</f>
        <v>0</v>
      </c>
      <c r="Q76" s="59" t="e">
        <f>P76/$Q$7</f>
        <v>#DIV/0!</v>
      </c>
      <c r="R76" s="55"/>
      <c r="S76" s="59"/>
    </row>
    <row r="77" spans="1:19" ht="16.5">
      <c r="A77" s="92" t="s">
        <v>120</v>
      </c>
      <c r="B77" s="43" t="s">
        <v>41</v>
      </c>
      <c r="C77" s="51">
        <f>Composições!$C$89</f>
        <v>14</v>
      </c>
      <c r="D77" s="52" t="s">
        <v>121</v>
      </c>
      <c r="E77" s="90" t="s">
        <v>86</v>
      </c>
      <c r="F77" s="91">
        <v>5</v>
      </c>
      <c r="G77" s="64"/>
      <c r="H77" s="64"/>
      <c r="I77" s="54">
        <f t="shared" si="15"/>
        <v>0</v>
      </c>
      <c r="J77" s="54">
        <f t="shared" si="15"/>
        <v>0</v>
      </c>
      <c r="K77" s="54">
        <f>F77*G77</f>
        <v>0</v>
      </c>
      <c r="L77" s="54">
        <f>F77*H77</f>
        <v>0</v>
      </c>
      <c r="M77" s="54">
        <f>I77*F77</f>
        <v>0</v>
      </c>
      <c r="N77" s="54">
        <f>J77*F77</f>
        <v>0</v>
      </c>
      <c r="O77" s="54">
        <f>K77+L77</f>
        <v>0</v>
      </c>
      <c r="P77" s="55">
        <f>M77+N77</f>
        <v>0</v>
      </c>
      <c r="Q77" s="59" t="e">
        <f>P77/$Q$7</f>
        <v>#DIV/0!</v>
      </c>
      <c r="R77" s="55"/>
      <c r="S77" s="59"/>
    </row>
    <row r="78" spans="1:19" ht="12.75">
      <c r="A78" s="102" t="s">
        <v>122</v>
      </c>
      <c r="B78" s="43" t="s">
        <v>37</v>
      </c>
      <c r="C78" s="51">
        <v>88245</v>
      </c>
      <c r="D78" s="52" t="s">
        <v>123</v>
      </c>
      <c r="E78" s="90" t="s">
        <v>39</v>
      </c>
      <c r="F78" s="91">
        <v>10</v>
      </c>
      <c r="G78" s="64"/>
      <c r="H78" s="64"/>
      <c r="I78" s="54">
        <f t="shared" si="15"/>
        <v>0</v>
      </c>
      <c r="J78" s="54">
        <f t="shared" si="15"/>
        <v>0</v>
      </c>
      <c r="K78" s="54">
        <f>F78*G78</f>
        <v>0</v>
      </c>
      <c r="L78" s="54">
        <f>F78*H78</f>
        <v>0</v>
      </c>
      <c r="M78" s="54">
        <f>I78*F78</f>
        <v>0</v>
      </c>
      <c r="N78" s="54">
        <f>J78*F78</f>
        <v>0</v>
      </c>
      <c r="O78" s="54">
        <f>K78+L78</f>
        <v>0</v>
      </c>
      <c r="P78" s="55">
        <f>M78+N78</f>
        <v>0</v>
      </c>
      <c r="Q78" s="59" t="e">
        <f>P78/$Q$7</f>
        <v>#DIV/0!</v>
      </c>
      <c r="R78" s="96"/>
      <c r="S78" s="97"/>
    </row>
    <row r="79" spans="1:19" ht="12.75">
      <c r="A79" s="102"/>
      <c r="B79" s="43"/>
      <c r="C79" s="51"/>
      <c r="D79" s="52"/>
      <c r="E79" s="90"/>
      <c r="F79" s="91"/>
      <c r="G79" s="64"/>
      <c r="H79" s="64"/>
      <c r="I79" s="54"/>
      <c r="J79" s="54"/>
      <c r="K79" s="54"/>
      <c r="L79" s="54"/>
      <c r="M79" s="54"/>
      <c r="N79" s="54"/>
      <c r="O79" s="54"/>
      <c r="P79" s="55"/>
      <c r="Q79" s="59"/>
      <c r="R79" s="96"/>
      <c r="S79" s="97"/>
    </row>
    <row r="80" spans="1:17" ht="8.25" customHeight="1">
      <c r="A80" s="381" t="s">
        <v>124</v>
      </c>
      <c r="B80" s="381"/>
      <c r="C80" s="51"/>
      <c r="D80" s="52"/>
      <c r="E80" s="45"/>
      <c r="F80" s="53"/>
      <c r="G80" s="54"/>
      <c r="H80" s="54"/>
      <c r="I80" s="54"/>
      <c r="J80" s="54"/>
      <c r="K80" s="62">
        <f aca="true" t="shared" si="16" ref="K80:P80">SUM(K75:K79)</f>
        <v>0</v>
      </c>
      <c r="L80" s="62">
        <f t="shared" si="16"/>
        <v>0</v>
      </c>
      <c r="M80" s="62">
        <f t="shared" si="16"/>
        <v>0</v>
      </c>
      <c r="N80" s="62">
        <f t="shared" si="16"/>
        <v>0</v>
      </c>
      <c r="O80" s="62">
        <f t="shared" si="16"/>
        <v>0</v>
      </c>
      <c r="P80" s="62">
        <f t="shared" si="16"/>
        <v>0</v>
      </c>
      <c r="Q80" s="59"/>
    </row>
    <row r="81" spans="1:17" ht="12.75">
      <c r="A81" s="92"/>
      <c r="B81" s="43"/>
      <c r="C81" s="51"/>
      <c r="D81" s="52"/>
      <c r="E81" s="90"/>
      <c r="F81" s="91"/>
      <c r="G81" s="64"/>
      <c r="H81" s="64"/>
      <c r="I81" s="54"/>
      <c r="J81" s="54"/>
      <c r="K81" s="54"/>
      <c r="L81" s="54"/>
      <c r="M81" s="54"/>
      <c r="N81" s="54"/>
      <c r="O81" s="54"/>
      <c r="P81" s="55"/>
      <c r="Q81" s="59"/>
    </row>
    <row r="82" spans="1:17" ht="12.75">
      <c r="A82" s="100" t="s">
        <v>125</v>
      </c>
      <c r="B82" s="43"/>
      <c r="C82" s="51"/>
      <c r="D82" s="44" t="s">
        <v>126</v>
      </c>
      <c r="E82" s="90"/>
      <c r="F82" s="91"/>
      <c r="G82" s="64"/>
      <c r="H82" s="64"/>
      <c r="I82" s="54"/>
      <c r="J82" s="54"/>
      <c r="K82" s="54"/>
      <c r="L82" s="54"/>
      <c r="M82" s="54"/>
      <c r="N82" s="54"/>
      <c r="O82" s="54"/>
      <c r="P82" s="55"/>
      <c r="Q82" s="59"/>
    </row>
    <row r="83" spans="1:17" ht="16.5">
      <c r="A83" s="92" t="s">
        <v>127</v>
      </c>
      <c r="B83" s="43" t="s">
        <v>41</v>
      </c>
      <c r="C83" s="51">
        <f>Composições!$C$104</f>
        <v>16</v>
      </c>
      <c r="D83" s="52" t="s">
        <v>128</v>
      </c>
      <c r="E83" s="90" t="s">
        <v>129</v>
      </c>
      <c r="F83" s="91">
        <v>48</v>
      </c>
      <c r="G83" s="64"/>
      <c r="H83" s="64"/>
      <c r="I83" s="54">
        <f>G83*$R$4</f>
        <v>0</v>
      </c>
      <c r="J83" s="54">
        <f>H83*$R$4</f>
        <v>0</v>
      </c>
      <c r="K83" s="54">
        <f>F83*G83</f>
        <v>0</v>
      </c>
      <c r="L83" s="54">
        <f>F83*H83</f>
        <v>0</v>
      </c>
      <c r="M83" s="54">
        <f>I83*F83</f>
        <v>0</v>
      </c>
      <c r="N83" s="54">
        <f>J83*F83</f>
        <v>0</v>
      </c>
      <c r="O83" s="54">
        <f>K83+L83</f>
        <v>0</v>
      </c>
      <c r="P83" s="55">
        <f>M83+N83</f>
        <v>0</v>
      </c>
      <c r="Q83" s="59" t="e">
        <f>P83/$Q$7</f>
        <v>#DIV/0!</v>
      </c>
    </row>
    <row r="84" spans="1:17" ht="16.5">
      <c r="A84" s="92" t="s">
        <v>130</v>
      </c>
      <c r="B84" s="43" t="s">
        <v>41</v>
      </c>
      <c r="C84" s="51">
        <f>Composições!$C$110</f>
        <v>17</v>
      </c>
      <c r="D84" s="52" t="s">
        <v>131</v>
      </c>
      <c r="E84" s="90" t="s">
        <v>86</v>
      </c>
      <c r="F84" s="91">
        <v>44.8</v>
      </c>
      <c r="G84" s="64"/>
      <c r="H84" s="64"/>
      <c r="I84" s="54">
        <f>G84*$R$4</f>
        <v>0</v>
      </c>
      <c r="J84" s="54">
        <f>H84*$R$4</f>
        <v>0</v>
      </c>
      <c r="K84" s="54">
        <f>F84*G84</f>
        <v>0</v>
      </c>
      <c r="L84" s="54">
        <f>F84*H84</f>
        <v>0</v>
      </c>
      <c r="M84" s="54">
        <f>I84*F84</f>
        <v>0</v>
      </c>
      <c r="N84" s="54">
        <f>J84*F84</f>
        <v>0</v>
      </c>
      <c r="O84" s="54">
        <f>K84+L84</f>
        <v>0</v>
      </c>
      <c r="P84" s="55">
        <f>M84+N84</f>
        <v>0</v>
      </c>
      <c r="Q84" s="59" t="e">
        <f>P84/$Q$7</f>
        <v>#DIV/0!</v>
      </c>
    </row>
    <row r="85" spans="1:17" ht="12.75">
      <c r="A85" s="92"/>
      <c r="B85" s="43"/>
      <c r="C85" s="51"/>
      <c r="D85" s="52"/>
      <c r="E85" s="90"/>
      <c r="F85" s="91"/>
      <c r="G85" s="64"/>
      <c r="H85" s="64"/>
      <c r="I85" s="54"/>
      <c r="J85" s="54"/>
      <c r="K85" s="54"/>
      <c r="L85" s="54"/>
      <c r="M85" s="54"/>
      <c r="N85" s="54"/>
      <c r="O85" s="54"/>
      <c r="P85" s="55"/>
      <c r="Q85" s="59"/>
    </row>
    <row r="86" spans="1:17" ht="8.25" customHeight="1">
      <c r="A86" s="381" t="s">
        <v>132</v>
      </c>
      <c r="B86" s="381"/>
      <c r="C86" s="51"/>
      <c r="D86" s="52"/>
      <c r="E86" s="45"/>
      <c r="F86" s="53"/>
      <c r="G86" s="54"/>
      <c r="H86" s="54"/>
      <c r="I86" s="54"/>
      <c r="J86" s="54"/>
      <c r="K86" s="62">
        <f aca="true" t="shared" si="17" ref="K86:P86">SUM(K83:K85)</f>
        <v>0</v>
      </c>
      <c r="L86" s="62">
        <f t="shared" si="17"/>
        <v>0</v>
      </c>
      <c r="M86" s="62">
        <f t="shared" si="17"/>
        <v>0</v>
      </c>
      <c r="N86" s="62">
        <f t="shared" si="17"/>
        <v>0</v>
      </c>
      <c r="O86" s="62">
        <f t="shared" si="17"/>
        <v>0</v>
      </c>
      <c r="P86" s="62">
        <f t="shared" si="17"/>
        <v>0</v>
      </c>
      <c r="Q86" s="59"/>
    </row>
    <row r="87" spans="1:17" ht="12.75">
      <c r="A87" s="92"/>
      <c r="B87" s="43"/>
      <c r="C87" s="51"/>
      <c r="D87" s="52"/>
      <c r="E87" s="90"/>
      <c r="F87" s="91"/>
      <c r="G87" s="64"/>
      <c r="H87" s="64"/>
      <c r="I87" s="54"/>
      <c r="J87" s="54"/>
      <c r="K87" s="54"/>
      <c r="L87" s="54"/>
      <c r="M87" s="54"/>
      <c r="N87" s="54"/>
      <c r="O87" s="54"/>
      <c r="P87" s="55"/>
      <c r="Q87" s="59"/>
    </row>
    <row r="88" spans="1:17" ht="12.75">
      <c r="A88" s="100" t="s">
        <v>133</v>
      </c>
      <c r="B88" s="43"/>
      <c r="C88" s="51"/>
      <c r="D88" s="44" t="s">
        <v>134</v>
      </c>
      <c r="E88" s="90"/>
      <c r="F88" s="64"/>
      <c r="G88" s="64"/>
      <c r="H88" s="64"/>
      <c r="I88" s="54"/>
      <c r="J88" s="54"/>
      <c r="K88" s="54"/>
      <c r="L88" s="54"/>
      <c r="M88" s="54"/>
      <c r="N88" s="54"/>
      <c r="O88" s="54"/>
      <c r="P88" s="55"/>
      <c r="Q88" s="59"/>
    </row>
    <row r="89" spans="1:17" ht="12.75">
      <c r="A89" s="100" t="s">
        <v>135</v>
      </c>
      <c r="B89" s="43"/>
      <c r="C89" s="43"/>
      <c r="D89" s="44" t="s">
        <v>136</v>
      </c>
      <c r="E89" s="90"/>
      <c r="F89" s="64"/>
      <c r="G89" s="64"/>
      <c r="H89" s="64"/>
      <c r="I89" s="54"/>
      <c r="J89" s="54"/>
      <c r="K89" s="54"/>
      <c r="L89" s="54"/>
      <c r="M89" s="54"/>
      <c r="N89" s="54"/>
      <c r="O89" s="54"/>
      <c r="P89" s="55"/>
      <c r="Q89" s="59"/>
    </row>
    <row r="90" spans="1:17" ht="16.5">
      <c r="A90" s="92" t="s">
        <v>137</v>
      </c>
      <c r="B90" s="43" t="s">
        <v>41</v>
      </c>
      <c r="C90" s="43">
        <f>Composições!$C$116</f>
        <v>18</v>
      </c>
      <c r="D90" s="52" t="s">
        <v>138</v>
      </c>
      <c r="E90" s="90" t="s">
        <v>52</v>
      </c>
      <c r="F90" s="64">
        <v>335.4</v>
      </c>
      <c r="G90" s="64"/>
      <c r="H90" s="64"/>
      <c r="I90" s="54">
        <f aca="true" t="shared" si="18" ref="I90:J92">G90*$R$4</f>
        <v>0</v>
      </c>
      <c r="J90" s="54">
        <f t="shared" si="18"/>
        <v>0</v>
      </c>
      <c r="K90" s="54">
        <f>F90*G90</f>
        <v>0</v>
      </c>
      <c r="L90" s="54">
        <f>F90*H90</f>
        <v>0</v>
      </c>
      <c r="M90" s="54">
        <f>I90*F90</f>
        <v>0</v>
      </c>
      <c r="N90" s="54">
        <f>J90*F90</f>
        <v>0</v>
      </c>
      <c r="O90" s="54">
        <f>K90+L90</f>
        <v>0</v>
      </c>
      <c r="P90" s="55">
        <f>M90+N90</f>
        <v>0</v>
      </c>
      <c r="Q90" s="59" t="e">
        <f>P90/$Q$7</f>
        <v>#DIV/0!</v>
      </c>
    </row>
    <row r="91" spans="1:17" ht="12.75">
      <c r="A91" s="92" t="s">
        <v>139</v>
      </c>
      <c r="B91" s="43" t="s">
        <v>41</v>
      </c>
      <c r="C91" s="43">
        <f>Composições!$C$123</f>
        <v>19</v>
      </c>
      <c r="D91" s="52" t="s">
        <v>140</v>
      </c>
      <c r="E91" s="90" t="s">
        <v>52</v>
      </c>
      <c r="F91" s="64">
        <v>368</v>
      </c>
      <c r="G91" s="64"/>
      <c r="H91" s="64"/>
      <c r="I91" s="54">
        <f t="shared" si="18"/>
        <v>0</v>
      </c>
      <c r="J91" s="54">
        <f t="shared" si="18"/>
        <v>0</v>
      </c>
      <c r="K91" s="54">
        <f>F91*G91</f>
        <v>0</v>
      </c>
      <c r="L91" s="54">
        <f>F91*H91</f>
        <v>0</v>
      </c>
      <c r="M91" s="54">
        <f>I91*F91</f>
        <v>0</v>
      </c>
      <c r="N91" s="54">
        <f>J91*F91</f>
        <v>0</v>
      </c>
      <c r="O91" s="54">
        <f>K91+L91</f>
        <v>0</v>
      </c>
      <c r="P91" s="55">
        <f>M91+N91</f>
        <v>0</v>
      </c>
      <c r="Q91" s="59" t="e">
        <f>P91/$Q$7</f>
        <v>#DIV/0!</v>
      </c>
    </row>
    <row r="92" spans="1:17" s="12" customFormat="1" ht="9.75" customHeight="1">
      <c r="A92" s="92" t="s">
        <v>141</v>
      </c>
      <c r="B92" s="43" t="s">
        <v>41</v>
      </c>
      <c r="C92" s="51">
        <f>Composições!$C$130</f>
        <v>20</v>
      </c>
      <c r="D92" s="52" t="s">
        <v>142</v>
      </c>
      <c r="E92" s="90" t="s">
        <v>52</v>
      </c>
      <c r="F92" s="64">
        <v>306.2</v>
      </c>
      <c r="G92" s="64"/>
      <c r="H92" s="64"/>
      <c r="I92" s="54">
        <f t="shared" si="18"/>
        <v>0</v>
      </c>
      <c r="J92" s="54">
        <f t="shared" si="18"/>
        <v>0</v>
      </c>
      <c r="K92" s="54">
        <f>F92*G92</f>
        <v>0</v>
      </c>
      <c r="L92" s="54">
        <f>F92*H92</f>
        <v>0</v>
      </c>
      <c r="M92" s="54">
        <f>I92*F92</f>
        <v>0</v>
      </c>
      <c r="N92" s="54">
        <f>J92*F92</f>
        <v>0</v>
      </c>
      <c r="O92" s="54">
        <f>K92+L92</f>
        <v>0</v>
      </c>
      <c r="P92" s="55">
        <f>M92+N92</f>
        <v>0</v>
      </c>
      <c r="Q92" s="59" t="e">
        <f>P92/$Q$7</f>
        <v>#DIV/0!</v>
      </c>
    </row>
    <row r="93" spans="1:17" s="12" customFormat="1" ht="9.75" customHeight="1">
      <c r="A93" s="92"/>
      <c r="B93" s="43"/>
      <c r="C93" s="51"/>
      <c r="D93" s="52"/>
      <c r="E93" s="90"/>
      <c r="F93" s="64"/>
      <c r="G93" s="64"/>
      <c r="H93" s="64"/>
      <c r="I93" s="54"/>
      <c r="J93" s="54"/>
      <c r="K93" s="54"/>
      <c r="L93" s="54"/>
      <c r="M93" s="54"/>
      <c r="N93" s="54"/>
      <c r="O93" s="54"/>
      <c r="P93" s="55"/>
      <c r="Q93" s="59"/>
    </row>
    <row r="94" spans="1:17" s="12" customFormat="1" ht="9.75" customHeight="1">
      <c r="A94" s="381" t="s">
        <v>143</v>
      </c>
      <c r="B94" s="381"/>
      <c r="C94" s="51"/>
      <c r="D94" s="52"/>
      <c r="E94" s="45"/>
      <c r="F94" s="53"/>
      <c r="G94" s="54"/>
      <c r="H94" s="54"/>
      <c r="I94" s="54"/>
      <c r="J94" s="54"/>
      <c r="K94" s="62">
        <f aca="true" t="shared" si="19" ref="K94:P94">SUM(K90:K93)</f>
        <v>0</v>
      </c>
      <c r="L94" s="62">
        <f t="shared" si="19"/>
        <v>0</v>
      </c>
      <c r="M94" s="62">
        <f t="shared" si="19"/>
        <v>0</v>
      </c>
      <c r="N94" s="62">
        <f t="shared" si="19"/>
        <v>0</v>
      </c>
      <c r="O94" s="62">
        <f t="shared" si="19"/>
        <v>0</v>
      </c>
      <c r="P94" s="62">
        <f t="shared" si="19"/>
        <v>0</v>
      </c>
      <c r="Q94" s="59"/>
    </row>
    <row r="95" spans="1:17" s="12" customFormat="1" ht="9.75" customHeight="1">
      <c r="A95" s="92"/>
      <c r="B95" s="43"/>
      <c r="C95" s="51"/>
      <c r="D95" s="52"/>
      <c r="E95" s="90"/>
      <c r="F95" s="64"/>
      <c r="G95" s="64"/>
      <c r="H95" s="64"/>
      <c r="I95" s="54"/>
      <c r="J95" s="54"/>
      <c r="K95" s="54"/>
      <c r="L95" s="54"/>
      <c r="M95" s="54"/>
      <c r="N95" s="54"/>
      <c r="O95" s="54"/>
      <c r="P95" s="55"/>
      <c r="Q95" s="59"/>
    </row>
    <row r="96" spans="1:17" s="12" customFormat="1" ht="8.25">
      <c r="A96" s="100" t="s">
        <v>144</v>
      </c>
      <c r="B96" s="43"/>
      <c r="C96" s="51"/>
      <c r="D96" s="44" t="s">
        <v>145</v>
      </c>
      <c r="E96" s="90"/>
      <c r="F96" s="64"/>
      <c r="G96" s="64"/>
      <c r="H96" s="64"/>
      <c r="I96" s="54"/>
      <c r="J96" s="54"/>
      <c r="K96" s="54"/>
      <c r="L96" s="54"/>
      <c r="M96" s="54"/>
      <c r="N96" s="54"/>
      <c r="O96" s="54"/>
      <c r="P96" s="55"/>
      <c r="Q96" s="59"/>
    </row>
    <row r="97" spans="1:17" s="12" customFormat="1" ht="16.5">
      <c r="A97" s="72" t="s">
        <v>146</v>
      </c>
      <c r="B97" s="43" t="s">
        <v>37</v>
      </c>
      <c r="C97" s="43">
        <v>98554</v>
      </c>
      <c r="D97" s="52" t="s">
        <v>147</v>
      </c>
      <c r="E97" s="90" t="s">
        <v>52</v>
      </c>
      <c r="F97" s="64">
        <v>18.3</v>
      </c>
      <c r="G97" s="64"/>
      <c r="H97" s="64"/>
      <c r="I97" s="54">
        <f>G97*$R$4</f>
        <v>0</v>
      </c>
      <c r="J97" s="54">
        <f>H97*$R$4</f>
        <v>0</v>
      </c>
      <c r="K97" s="54">
        <f>F97*G97</f>
        <v>0</v>
      </c>
      <c r="L97" s="54">
        <f>F97*H97</f>
        <v>0</v>
      </c>
      <c r="M97" s="54">
        <f>I97*F97</f>
        <v>0</v>
      </c>
      <c r="N97" s="54">
        <f>J97*F97</f>
        <v>0</v>
      </c>
      <c r="O97" s="54">
        <f>K97+L97</f>
        <v>0</v>
      </c>
      <c r="P97" s="55">
        <f>M97+N97</f>
        <v>0</v>
      </c>
      <c r="Q97" s="59" t="e">
        <f>P97/$Q$7</f>
        <v>#DIV/0!</v>
      </c>
    </row>
    <row r="98" spans="1:17" s="12" customFormat="1" ht="8.25">
      <c r="A98" s="72"/>
      <c r="B98" s="43"/>
      <c r="C98" s="43"/>
      <c r="D98" s="52"/>
      <c r="E98" s="90"/>
      <c r="F98" s="64"/>
      <c r="G98" s="64"/>
      <c r="H98" s="64"/>
      <c r="I98" s="54"/>
      <c r="J98" s="54"/>
      <c r="K98" s="54"/>
      <c r="L98" s="54"/>
      <c r="M98" s="54"/>
      <c r="N98" s="54"/>
      <c r="O98" s="54"/>
      <c r="P98" s="55"/>
      <c r="Q98" s="59"/>
    </row>
    <row r="99" spans="1:17" s="12" customFormat="1" ht="8.25" customHeight="1">
      <c r="A99" s="381" t="s">
        <v>148</v>
      </c>
      <c r="B99" s="381"/>
      <c r="C99" s="51"/>
      <c r="D99" s="52"/>
      <c r="E99" s="45"/>
      <c r="F99" s="53"/>
      <c r="G99" s="54"/>
      <c r="H99" s="54"/>
      <c r="I99" s="54"/>
      <c r="J99" s="54"/>
      <c r="K99" s="62">
        <f aca="true" t="shared" si="20" ref="K99:P99">SUM(K97:K98)</f>
        <v>0</v>
      </c>
      <c r="L99" s="62">
        <f t="shared" si="20"/>
        <v>0</v>
      </c>
      <c r="M99" s="62">
        <f t="shared" si="20"/>
        <v>0</v>
      </c>
      <c r="N99" s="62">
        <f t="shared" si="20"/>
        <v>0</v>
      </c>
      <c r="O99" s="62">
        <f t="shared" si="20"/>
        <v>0</v>
      </c>
      <c r="P99" s="62">
        <f t="shared" si="20"/>
        <v>0</v>
      </c>
      <c r="Q99" s="59"/>
    </row>
    <row r="100" spans="1:17" s="12" customFormat="1" ht="8.25" customHeight="1">
      <c r="A100" s="381" t="s">
        <v>149</v>
      </c>
      <c r="B100" s="381"/>
      <c r="C100" s="51"/>
      <c r="D100" s="52"/>
      <c r="E100" s="45"/>
      <c r="F100" s="53"/>
      <c r="G100" s="54"/>
      <c r="H100" s="54"/>
      <c r="I100" s="54"/>
      <c r="J100" s="54"/>
      <c r="K100" s="62">
        <f aca="true" t="shared" si="21" ref="K100:P100">K99+K94</f>
        <v>0</v>
      </c>
      <c r="L100" s="62">
        <f t="shared" si="21"/>
        <v>0</v>
      </c>
      <c r="M100" s="62">
        <f t="shared" si="21"/>
        <v>0</v>
      </c>
      <c r="N100" s="62">
        <f t="shared" si="21"/>
        <v>0</v>
      </c>
      <c r="O100" s="62">
        <f t="shared" si="21"/>
        <v>0</v>
      </c>
      <c r="P100" s="62">
        <f t="shared" si="21"/>
        <v>0</v>
      </c>
      <c r="Q100" s="59"/>
    </row>
    <row r="101" spans="1:17" s="12" customFormat="1" ht="8.25">
      <c r="A101" s="72"/>
      <c r="B101" s="43"/>
      <c r="C101" s="43"/>
      <c r="D101" s="52"/>
      <c r="E101" s="90"/>
      <c r="F101" s="64"/>
      <c r="G101" s="64"/>
      <c r="H101" s="64"/>
      <c r="I101" s="54"/>
      <c r="J101" s="54"/>
      <c r="K101" s="54"/>
      <c r="L101" s="54"/>
      <c r="M101" s="54"/>
      <c r="N101" s="54"/>
      <c r="O101" s="54"/>
      <c r="P101" s="55"/>
      <c r="Q101" s="59"/>
    </row>
    <row r="102" spans="1:17" s="12" customFormat="1" ht="8.25">
      <c r="A102" s="100" t="s">
        <v>150</v>
      </c>
      <c r="B102" s="43"/>
      <c r="C102" s="43"/>
      <c r="D102" s="44" t="s">
        <v>151</v>
      </c>
      <c r="E102" s="90"/>
      <c r="F102" s="64"/>
      <c r="G102" s="64"/>
      <c r="H102" s="64"/>
      <c r="I102" s="54"/>
      <c r="J102" s="54"/>
      <c r="K102" s="54"/>
      <c r="L102" s="54"/>
      <c r="M102" s="54"/>
      <c r="N102" s="54"/>
      <c r="O102" s="54"/>
      <c r="P102" s="55"/>
      <c r="Q102" s="59"/>
    </row>
    <row r="103" spans="1:17" s="12" customFormat="1" ht="8.25">
      <c r="A103" s="72"/>
      <c r="B103" s="43"/>
      <c r="C103" s="43"/>
      <c r="D103" s="52"/>
      <c r="E103" s="90"/>
      <c r="F103" s="64"/>
      <c r="G103" s="64"/>
      <c r="H103" s="64"/>
      <c r="I103" s="54"/>
      <c r="J103" s="54"/>
      <c r="K103" s="54"/>
      <c r="L103" s="54"/>
      <c r="M103" s="54"/>
      <c r="N103" s="54"/>
      <c r="O103" s="54"/>
      <c r="P103" s="55"/>
      <c r="Q103" s="59"/>
    </row>
    <row r="104" spans="1:17" s="12" customFormat="1" ht="8.25">
      <c r="A104" s="100" t="s">
        <v>152</v>
      </c>
      <c r="B104" s="43"/>
      <c r="C104" s="51"/>
      <c r="D104" s="44" t="s">
        <v>153</v>
      </c>
      <c r="E104" s="90"/>
      <c r="F104" s="91"/>
      <c r="G104" s="64"/>
      <c r="H104" s="64"/>
      <c r="I104" s="54"/>
      <c r="J104" s="54"/>
      <c r="K104" s="54"/>
      <c r="L104" s="54"/>
      <c r="M104" s="54"/>
      <c r="N104" s="54"/>
      <c r="O104" s="54"/>
      <c r="P104" s="55"/>
      <c r="Q104" s="59"/>
    </row>
    <row r="105" spans="1:17" s="12" customFormat="1" ht="16.5">
      <c r="A105" s="92" t="s">
        <v>154</v>
      </c>
      <c r="B105" s="43" t="s">
        <v>41</v>
      </c>
      <c r="C105" s="51">
        <f>Composições!C137</f>
        <v>21</v>
      </c>
      <c r="D105" s="52" t="s">
        <v>155</v>
      </c>
      <c r="E105" s="90" t="s">
        <v>64</v>
      </c>
      <c r="F105" s="91">
        <v>2</v>
      </c>
      <c r="G105" s="64"/>
      <c r="H105" s="64"/>
      <c r="I105" s="54">
        <f>G105*$R$4</f>
        <v>0</v>
      </c>
      <c r="J105" s="54">
        <f>H105*$R$4</f>
        <v>0</v>
      </c>
      <c r="K105" s="54">
        <f>F105*G105</f>
        <v>0</v>
      </c>
      <c r="L105" s="54">
        <f>F105*H105</f>
        <v>0</v>
      </c>
      <c r="M105" s="54">
        <f>I105*F105</f>
        <v>0</v>
      </c>
      <c r="N105" s="54">
        <f>J105*F105</f>
        <v>0</v>
      </c>
      <c r="O105" s="54">
        <f>K105+L105</f>
        <v>0</v>
      </c>
      <c r="P105" s="55">
        <f>M105+N105</f>
        <v>0</v>
      </c>
      <c r="Q105" s="59" t="e">
        <f>P105/$Q$7</f>
        <v>#DIV/0!</v>
      </c>
    </row>
    <row r="106" spans="1:17" s="12" customFormat="1" ht="16.5">
      <c r="A106" s="92" t="s">
        <v>156</v>
      </c>
      <c r="B106" s="43" t="s">
        <v>41</v>
      </c>
      <c r="C106" s="51">
        <f>Composições!C145</f>
        <v>22</v>
      </c>
      <c r="D106" s="52" t="s">
        <v>157</v>
      </c>
      <c r="E106" s="90" t="s">
        <v>64</v>
      </c>
      <c r="F106" s="91">
        <v>4</v>
      </c>
      <c r="G106" s="64"/>
      <c r="H106" s="64"/>
      <c r="I106" s="54">
        <f>G106*$R$4</f>
        <v>0</v>
      </c>
      <c r="J106" s="54">
        <f>H106*$R$4</f>
        <v>0</v>
      </c>
      <c r="K106" s="54">
        <f>F106*G106</f>
        <v>0</v>
      </c>
      <c r="L106" s="54">
        <f>F106*H106</f>
        <v>0</v>
      </c>
      <c r="M106" s="54">
        <f>I106*F106</f>
        <v>0</v>
      </c>
      <c r="N106" s="54">
        <f>J106*F106</f>
        <v>0</v>
      </c>
      <c r="O106" s="54">
        <f>K106+L106</f>
        <v>0</v>
      </c>
      <c r="P106" s="55">
        <f>M106+N106</f>
        <v>0</v>
      </c>
      <c r="Q106" s="59" t="e">
        <f>P106/$Q$7</f>
        <v>#DIV/0!</v>
      </c>
    </row>
    <row r="107" spans="1:17" s="12" customFormat="1" ht="8.25">
      <c r="A107" s="92"/>
      <c r="B107" s="43"/>
      <c r="C107" s="51"/>
      <c r="D107" s="52"/>
      <c r="E107" s="90"/>
      <c r="F107" s="91"/>
      <c r="G107" s="64"/>
      <c r="H107" s="64"/>
      <c r="I107" s="54"/>
      <c r="J107" s="54"/>
      <c r="K107" s="54"/>
      <c r="L107" s="54"/>
      <c r="M107" s="54"/>
      <c r="N107" s="54"/>
      <c r="O107" s="54"/>
      <c r="P107" s="55"/>
      <c r="Q107" s="59"/>
    </row>
    <row r="108" spans="1:17" s="12" customFormat="1" ht="8.25" customHeight="1">
      <c r="A108" s="381" t="s">
        <v>158</v>
      </c>
      <c r="B108" s="381"/>
      <c r="C108" s="51"/>
      <c r="D108" s="52"/>
      <c r="E108" s="45"/>
      <c r="F108" s="53"/>
      <c r="G108" s="54"/>
      <c r="H108" s="54"/>
      <c r="I108" s="54"/>
      <c r="J108" s="54"/>
      <c r="K108" s="62">
        <f aca="true" t="shared" si="22" ref="K108:P108">SUM(K105:K107)</f>
        <v>0</v>
      </c>
      <c r="L108" s="62">
        <f t="shared" si="22"/>
        <v>0</v>
      </c>
      <c r="M108" s="62">
        <f t="shared" si="22"/>
        <v>0</v>
      </c>
      <c r="N108" s="62">
        <f t="shared" si="22"/>
        <v>0</v>
      </c>
      <c r="O108" s="62">
        <f t="shared" si="22"/>
        <v>0</v>
      </c>
      <c r="P108" s="62">
        <f t="shared" si="22"/>
        <v>0</v>
      </c>
      <c r="Q108" s="59"/>
    </row>
    <row r="109" spans="1:17" s="12" customFormat="1" ht="8.25">
      <c r="A109" s="72"/>
      <c r="B109" s="43"/>
      <c r="C109" s="43"/>
      <c r="D109" s="52"/>
      <c r="E109" s="90"/>
      <c r="F109" s="64"/>
      <c r="G109" s="64"/>
      <c r="H109" s="64"/>
      <c r="I109" s="54"/>
      <c r="J109" s="54"/>
      <c r="K109" s="54"/>
      <c r="L109" s="54"/>
      <c r="M109" s="54"/>
      <c r="N109" s="54"/>
      <c r="O109" s="54"/>
      <c r="P109" s="55"/>
      <c r="Q109" s="59"/>
    </row>
    <row r="110" spans="1:17" s="12" customFormat="1" ht="8.25">
      <c r="A110" s="100" t="s">
        <v>159</v>
      </c>
      <c r="B110" s="80"/>
      <c r="C110" s="103"/>
      <c r="D110" s="44" t="s">
        <v>160</v>
      </c>
      <c r="E110" s="45"/>
      <c r="F110" s="53"/>
      <c r="G110" s="54"/>
      <c r="H110" s="64"/>
      <c r="I110" s="54"/>
      <c r="J110" s="54"/>
      <c r="K110" s="54"/>
      <c r="L110" s="54"/>
      <c r="M110" s="54"/>
      <c r="N110" s="54"/>
      <c r="O110" s="54"/>
      <c r="P110" s="55"/>
      <c r="Q110" s="59"/>
    </row>
    <row r="111" spans="1:17" s="12" customFormat="1" ht="8.25">
      <c r="A111" s="72" t="s">
        <v>161</v>
      </c>
      <c r="B111" s="43" t="s">
        <v>37</v>
      </c>
      <c r="C111" s="51">
        <v>99814</v>
      </c>
      <c r="D111" s="52" t="s">
        <v>162</v>
      </c>
      <c r="E111" s="45" t="s">
        <v>52</v>
      </c>
      <c r="F111" s="53">
        <v>328</v>
      </c>
      <c r="G111" s="64"/>
      <c r="H111" s="64"/>
      <c r="I111" s="54">
        <f aca="true" t="shared" si="23" ref="I111:J114">G111*$R$4</f>
        <v>0</v>
      </c>
      <c r="J111" s="54">
        <f t="shared" si="23"/>
        <v>0</v>
      </c>
      <c r="K111" s="54">
        <f>F111*G111</f>
        <v>0</v>
      </c>
      <c r="L111" s="54">
        <f>F111*H111</f>
        <v>0</v>
      </c>
      <c r="M111" s="54">
        <f>I111*F111</f>
        <v>0</v>
      </c>
      <c r="N111" s="54">
        <f>J111*F111</f>
        <v>0</v>
      </c>
      <c r="O111" s="54">
        <f>K111+L111</f>
        <v>0</v>
      </c>
      <c r="P111" s="55">
        <f>M111+N111</f>
        <v>0</v>
      </c>
      <c r="Q111" s="59" t="e">
        <f>P111/$Q$7</f>
        <v>#DIV/0!</v>
      </c>
    </row>
    <row r="112" spans="1:17" s="12" customFormat="1" ht="8.25">
      <c r="A112" s="72" t="s">
        <v>163</v>
      </c>
      <c r="B112" s="43" t="s">
        <v>37</v>
      </c>
      <c r="C112" s="51">
        <v>88489</v>
      </c>
      <c r="D112" s="52" t="s">
        <v>164</v>
      </c>
      <c r="E112" s="45" t="s">
        <v>52</v>
      </c>
      <c r="F112" s="53">
        <v>728.8</v>
      </c>
      <c r="G112" s="54"/>
      <c r="H112" s="64"/>
      <c r="I112" s="54">
        <f t="shared" si="23"/>
        <v>0</v>
      </c>
      <c r="J112" s="54">
        <f t="shared" si="23"/>
        <v>0</v>
      </c>
      <c r="K112" s="54">
        <f>F112*G112</f>
        <v>0</v>
      </c>
      <c r="L112" s="54">
        <f>F112*H112</f>
        <v>0</v>
      </c>
      <c r="M112" s="54">
        <f>I112*F112</f>
        <v>0</v>
      </c>
      <c r="N112" s="54">
        <f>J112*F112</f>
        <v>0</v>
      </c>
      <c r="O112" s="54">
        <f>K112+L112</f>
        <v>0</v>
      </c>
      <c r="P112" s="55">
        <f>M112+N112</f>
        <v>0</v>
      </c>
      <c r="Q112" s="59" t="e">
        <f>P112/$Q$7</f>
        <v>#DIV/0!</v>
      </c>
    </row>
    <row r="113" spans="1:17" s="12" customFormat="1" ht="8.25">
      <c r="A113" s="72" t="s">
        <v>165</v>
      </c>
      <c r="B113" s="43" t="s">
        <v>37</v>
      </c>
      <c r="C113" s="51">
        <v>100758</v>
      </c>
      <c r="D113" s="52" t="s">
        <v>166</v>
      </c>
      <c r="E113" s="45" t="s">
        <v>52</v>
      </c>
      <c r="F113" s="53">
        <v>8</v>
      </c>
      <c r="G113" s="54"/>
      <c r="H113" s="64"/>
      <c r="I113" s="54">
        <f t="shared" si="23"/>
        <v>0</v>
      </c>
      <c r="J113" s="54">
        <f t="shared" si="23"/>
        <v>0</v>
      </c>
      <c r="K113" s="54">
        <f>F113*G113</f>
        <v>0</v>
      </c>
      <c r="L113" s="54">
        <f>F113*H113</f>
        <v>0</v>
      </c>
      <c r="M113" s="54">
        <f>I113*F113</f>
        <v>0</v>
      </c>
      <c r="N113" s="54">
        <f>J113*F113</f>
        <v>0</v>
      </c>
      <c r="O113" s="54">
        <f>K113+L113</f>
        <v>0</v>
      </c>
      <c r="P113" s="55">
        <f>M113+N113</f>
        <v>0</v>
      </c>
      <c r="Q113" s="59" t="e">
        <f>P113/$Q$7</f>
        <v>#DIV/0!</v>
      </c>
    </row>
    <row r="114" spans="1:17" s="12" customFormat="1" ht="8.25">
      <c r="A114" s="72" t="s">
        <v>167</v>
      </c>
      <c r="B114" s="43" t="s">
        <v>41</v>
      </c>
      <c r="C114" s="51">
        <f>Composições!$C$153</f>
        <v>23</v>
      </c>
      <c r="D114" s="52" t="s">
        <v>168</v>
      </c>
      <c r="E114" s="45" t="s">
        <v>86</v>
      </c>
      <c r="F114" s="53">
        <v>25</v>
      </c>
      <c r="G114" s="54"/>
      <c r="H114" s="54"/>
      <c r="I114" s="54">
        <f t="shared" si="23"/>
        <v>0</v>
      </c>
      <c r="J114" s="54">
        <f t="shared" si="23"/>
        <v>0</v>
      </c>
      <c r="K114" s="54">
        <f>F114*G114</f>
        <v>0</v>
      </c>
      <c r="L114" s="54">
        <f>F114*H114</f>
        <v>0</v>
      </c>
      <c r="M114" s="54">
        <f>I114*F114</f>
        <v>0</v>
      </c>
      <c r="N114" s="54">
        <f>J114*F114</f>
        <v>0</v>
      </c>
      <c r="O114" s="54">
        <f>K114+L114</f>
        <v>0</v>
      </c>
      <c r="P114" s="55">
        <f>M114+N114</f>
        <v>0</v>
      </c>
      <c r="Q114" s="59" t="e">
        <f>P114/$Q$7</f>
        <v>#DIV/0!</v>
      </c>
    </row>
    <row r="115" spans="1:17" s="12" customFormat="1" ht="8.25">
      <c r="A115" s="72"/>
      <c r="B115" s="58"/>
      <c r="C115" s="51"/>
      <c r="D115" s="52"/>
      <c r="E115" s="45"/>
      <c r="F115" s="53"/>
      <c r="G115" s="54"/>
      <c r="H115" s="64"/>
      <c r="I115" s="54"/>
      <c r="J115" s="54"/>
      <c r="K115" s="54"/>
      <c r="L115" s="54"/>
      <c r="M115" s="54"/>
      <c r="N115" s="54"/>
      <c r="O115" s="54"/>
      <c r="P115" s="55"/>
      <c r="Q115" s="59"/>
    </row>
    <row r="116" spans="1:17" s="12" customFormat="1" ht="8.25" customHeight="1">
      <c r="A116" s="381" t="s">
        <v>169</v>
      </c>
      <c r="B116" s="381"/>
      <c r="C116" s="51"/>
      <c r="D116" s="52"/>
      <c r="E116" s="45"/>
      <c r="F116" s="53"/>
      <c r="G116" s="54"/>
      <c r="H116" s="54"/>
      <c r="I116" s="54"/>
      <c r="J116" s="54"/>
      <c r="K116" s="62">
        <f aca="true" t="shared" si="24" ref="K116:P116">SUM(K111:K115)</f>
        <v>0</v>
      </c>
      <c r="L116" s="62">
        <f t="shared" si="24"/>
        <v>0</v>
      </c>
      <c r="M116" s="62">
        <f t="shared" si="24"/>
        <v>0</v>
      </c>
      <c r="N116" s="62">
        <f t="shared" si="24"/>
        <v>0</v>
      </c>
      <c r="O116" s="62">
        <f t="shared" si="24"/>
        <v>0</v>
      </c>
      <c r="P116" s="62">
        <f t="shared" si="24"/>
        <v>0</v>
      </c>
      <c r="Q116" s="59"/>
    </row>
    <row r="117" spans="1:17" s="12" customFormat="1" ht="8.25">
      <c r="A117" s="72"/>
      <c r="B117" s="43"/>
      <c r="C117" s="51"/>
      <c r="D117" s="52"/>
      <c r="E117" s="45"/>
      <c r="F117" s="53"/>
      <c r="G117" s="54"/>
      <c r="H117" s="64"/>
      <c r="I117" s="54"/>
      <c r="J117" s="54"/>
      <c r="K117" s="54"/>
      <c r="L117" s="54"/>
      <c r="M117" s="54"/>
      <c r="N117" s="54"/>
      <c r="O117" s="54"/>
      <c r="P117" s="55"/>
      <c r="Q117" s="59"/>
    </row>
    <row r="118" spans="1:17" s="12" customFormat="1" ht="8.25">
      <c r="A118" s="100" t="s">
        <v>170</v>
      </c>
      <c r="B118" s="80"/>
      <c r="C118" s="103"/>
      <c r="D118" s="44" t="s">
        <v>171</v>
      </c>
      <c r="E118" s="45"/>
      <c r="F118" s="53"/>
      <c r="G118" s="54"/>
      <c r="H118" s="64"/>
      <c r="I118" s="54"/>
      <c r="J118" s="54"/>
      <c r="K118" s="54"/>
      <c r="L118" s="54"/>
      <c r="M118" s="54"/>
      <c r="N118" s="54"/>
      <c r="O118" s="54"/>
      <c r="P118" s="55"/>
      <c r="Q118" s="59"/>
    </row>
    <row r="119" spans="1:17" s="12" customFormat="1" ht="8.25">
      <c r="A119" s="72" t="s">
        <v>172</v>
      </c>
      <c r="B119" s="43" t="s">
        <v>41</v>
      </c>
      <c r="C119" s="51">
        <f>Composições!$C$159</f>
        <v>24</v>
      </c>
      <c r="D119" s="52" t="s">
        <v>173</v>
      </c>
      <c r="E119" s="45" t="s">
        <v>52</v>
      </c>
      <c r="F119" s="53">
        <v>400</v>
      </c>
      <c r="G119" s="54"/>
      <c r="H119" s="54"/>
      <c r="I119" s="54">
        <f aca="true" t="shared" si="25" ref="I119:J122">G119*$R$4</f>
        <v>0</v>
      </c>
      <c r="J119" s="54">
        <f t="shared" si="25"/>
        <v>0</v>
      </c>
      <c r="K119" s="54">
        <f>F119*G119</f>
        <v>0</v>
      </c>
      <c r="L119" s="54">
        <f>F119*H119</f>
        <v>0</v>
      </c>
      <c r="M119" s="54">
        <f>I119*F119</f>
        <v>0</v>
      </c>
      <c r="N119" s="54">
        <f>J119*F119</f>
        <v>0</v>
      </c>
      <c r="O119" s="54">
        <f>K119+L119</f>
        <v>0</v>
      </c>
      <c r="P119" s="55">
        <f>M119+N119</f>
        <v>0</v>
      </c>
      <c r="Q119" s="59" t="e">
        <f>P119/$Q$7</f>
        <v>#DIV/0!</v>
      </c>
    </row>
    <row r="120" spans="1:17" s="12" customFormat="1" ht="33">
      <c r="A120" s="72" t="s">
        <v>174</v>
      </c>
      <c r="B120" s="43" t="s">
        <v>37</v>
      </c>
      <c r="C120" s="51">
        <v>97063</v>
      </c>
      <c r="D120" s="52" t="s">
        <v>175</v>
      </c>
      <c r="E120" s="45" t="s">
        <v>129</v>
      </c>
      <c r="F120" s="53">
        <v>417</v>
      </c>
      <c r="G120" s="54"/>
      <c r="H120" s="64"/>
      <c r="I120" s="54">
        <f t="shared" si="25"/>
        <v>0</v>
      </c>
      <c r="J120" s="54">
        <f t="shared" si="25"/>
        <v>0</v>
      </c>
      <c r="K120" s="54">
        <f>F120*G120</f>
        <v>0</v>
      </c>
      <c r="L120" s="54">
        <f>F120*H120</f>
        <v>0</v>
      </c>
      <c r="M120" s="54">
        <f>I120*F120</f>
        <v>0</v>
      </c>
      <c r="N120" s="54">
        <f>J120*F120</f>
        <v>0</v>
      </c>
      <c r="O120" s="54">
        <f>K120+L120</f>
        <v>0</v>
      </c>
      <c r="P120" s="55">
        <f>M120+N120</f>
        <v>0</v>
      </c>
      <c r="Q120" s="59" t="e">
        <f>P120/$Q$7</f>
        <v>#DIV/0!</v>
      </c>
    </row>
    <row r="121" spans="1:17" s="12" customFormat="1" ht="8.25">
      <c r="A121" s="72" t="s">
        <v>176</v>
      </c>
      <c r="B121" s="43" t="s">
        <v>41</v>
      </c>
      <c r="C121" s="51">
        <f>Composições!$C$163</f>
        <v>25</v>
      </c>
      <c r="D121" s="52" t="s">
        <v>177</v>
      </c>
      <c r="E121" s="45" t="s">
        <v>55</v>
      </c>
      <c r="F121" s="53">
        <v>4</v>
      </c>
      <c r="G121" s="54"/>
      <c r="H121" s="64"/>
      <c r="I121" s="54">
        <f t="shared" si="25"/>
        <v>0</v>
      </c>
      <c r="J121" s="54">
        <f t="shared" si="25"/>
        <v>0</v>
      </c>
      <c r="K121" s="54">
        <f>F121*G121</f>
        <v>0</v>
      </c>
      <c r="L121" s="54">
        <f>F121*H121</f>
        <v>0</v>
      </c>
      <c r="M121" s="54">
        <f>I121*F121</f>
        <v>0</v>
      </c>
      <c r="N121" s="54">
        <f>J121*F121</f>
        <v>0</v>
      </c>
      <c r="O121" s="54">
        <f>K121+L121</f>
        <v>0</v>
      </c>
      <c r="P121" s="55">
        <f>M121+N121</f>
        <v>0</v>
      </c>
      <c r="Q121" s="59" t="e">
        <f>P121/$Q$7</f>
        <v>#DIV/0!</v>
      </c>
    </row>
    <row r="122" spans="1:17" s="12" customFormat="1" ht="8.25">
      <c r="A122" s="72" t="s">
        <v>178</v>
      </c>
      <c r="B122" s="58" t="s">
        <v>41</v>
      </c>
      <c r="C122" s="51">
        <f>Composições!$C$169</f>
        <v>26</v>
      </c>
      <c r="D122" s="52" t="s">
        <v>179</v>
      </c>
      <c r="E122" s="45" t="s">
        <v>55</v>
      </c>
      <c r="F122" s="53">
        <v>4</v>
      </c>
      <c r="G122" s="54"/>
      <c r="H122" s="64"/>
      <c r="I122" s="54">
        <f t="shared" si="25"/>
        <v>0</v>
      </c>
      <c r="J122" s="54">
        <f t="shared" si="25"/>
        <v>0</v>
      </c>
      <c r="K122" s="54">
        <f>F122*G122</f>
        <v>0</v>
      </c>
      <c r="L122" s="54">
        <f>F122*H122</f>
        <v>0</v>
      </c>
      <c r="M122" s="54">
        <f>I122*F122</f>
        <v>0</v>
      </c>
      <c r="N122" s="54">
        <f>J122*F122</f>
        <v>0</v>
      </c>
      <c r="O122" s="54">
        <f>K122+L122</f>
        <v>0</v>
      </c>
      <c r="P122" s="55">
        <f>M122+N122</f>
        <v>0</v>
      </c>
      <c r="Q122" s="59" t="e">
        <f>P122/$Q$7</f>
        <v>#DIV/0!</v>
      </c>
    </row>
    <row r="123" spans="1:17" s="12" customFormat="1" ht="8.25">
      <c r="A123" s="72"/>
      <c r="B123" s="58"/>
      <c r="C123" s="51"/>
      <c r="D123" s="52"/>
      <c r="E123" s="45"/>
      <c r="F123" s="53"/>
      <c r="G123" s="54"/>
      <c r="H123" s="64"/>
      <c r="I123" s="54"/>
      <c r="J123" s="54"/>
      <c r="K123" s="54"/>
      <c r="L123" s="54"/>
      <c r="M123" s="54"/>
      <c r="N123" s="54"/>
      <c r="O123" s="54"/>
      <c r="P123" s="55"/>
      <c r="Q123" s="59"/>
    </row>
    <row r="124" spans="1:17" s="12" customFormat="1" ht="8.25" customHeight="1">
      <c r="A124" s="381" t="s">
        <v>180</v>
      </c>
      <c r="B124" s="381"/>
      <c r="C124" s="51"/>
      <c r="D124" s="52"/>
      <c r="E124" s="45"/>
      <c r="F124" s="53"/>
      <c r="G124" s="54"/>
      <c r="H124" s="54"/>
      <c r="I124" s="54"/>
      <c r="J124" s="54"/>
      <c r="K124" s="62">
        <f aca="true" t="shared" si="26" ref="K124:P124">SUM(K119:K123)</f>
        <v>0</v>
      </c>
      <c r="L124" s="62">
        <f t="shared" si="26"/>
        <v>0</v>
      </c>
      <c r="M124" s="62">
        <f t="shared" si="26"/>
        <v>0</v>
      </c>
      <c r="N124" s="62">
        <f t="shared" si="26"/>
        <v>0</v>
      </c>
      <c r="O124" s="62">
        <f t="shared" si="26"/>
        <v>0</v>
      </c>
      <c r="P124" s="62">
        <f t="shared" si="26"/>
        <v>0</v>
      </c>
      <c r="Q124" s="59"/>
    </row>
    <row r="125" spans="1:17" s="12" customFormat="1" ht="8.25" customHeight="1">
      <c r="A125" s="381" t="s">
        <v>181</v>
      </c>
      <c r="B125" s="381"/>
      <c r="C125" s="51"/>
      <c r="D125" s="52"/>
      <c r="E125" s="45"/>
      <c r="F125" s="53"/>
      <c r="G125" s="54"/>
      <c r="H125" s="54"/>
      <c r="I125" s="54"/>
      <c r="J125" s="54"/>
      <c r="K125" s="62">
        <f aca="true" t="shared" si="27" ref="K125:P125">K124+K116+K108</f>
        <v>0</v>
      </c>
      <c r="L125" s="62">
        <f t="shared" si="27"/>
        <v>0</v>
      </c>
      <c r="M125" s="62">
        <f t="shared" si="27"/>
        <v>0</v>
      </c>
      <c r="N125" s="62">
        <f t="shared" si="27"/>
        <v>0</v>
      </c>
      <c r="O125" s="62">
        <f t="shared" si="27"/>
        <v>0</v>
      </c>
      <c r="P125" s="62">
        <f t="shared" si="27"/>
        <v>0</v>
      </c>
      <c r="Q125" s="59"/>
    </row>
    <row r="126" spans="1:17" s="12" customFormat="1" ht="8.25">
      <c r="A126" s="98"/>
      <c r="B126" s="99"/>
      <c r="C126" s="51"/>
      <c r="D126" s="52"/>
      <c r="E126" s="45"/>
      <c r="F126" s="53"/>
      <c r="G126" s="54"/>
      <c r="H126" s="54"/>
      <c r="I126" s="54"/>
      <c r="J126" s="54"/>
      <c r="K126" s="62"/>
      <c r="L126" s="62"/>
      <c r="M126" s="62"/>
      <c r="N126" s="62"/>
      <c r="O126" s="62"/>
      <c r="P126" s="62"/>
      <c r="Q126" s="59"/>
    </row>
    <row r="127" spans="1:17" s="12" customFormat="1" ht="8.25">
      <c r="A127" s="100" t="s">
        <v>182</v>
      </c>
      <c r="B127" s="43"/>
      <c r="C127" s="51"/>
      <c r="D127" s="44" t="s">
        <v>183</v>
      </c>
      <c r="E127" s="90"/>
      <c r="F127" s="64"/>
      <c r="G127" s="64"/>
      <c r="H127" s="64"/>
      <c r="I127" s="54"/>
      <c r="J127" s="54"/>
      <c r="K127" s="54"/>
      <c r="L127" s="54"/>
      <c r="M127" s="54"/>
      <c r="N127" s="54"/>
      <c r="O127" s="54"/>
      <c r="P127" s="55"/>
      <c r="Q127" s="59"/>
    </row>
    <row r="128" spans="1:17" s="12" customFormat="1" ht="8.25">
      <c r="A128" s="72"/>
      <c r="B128" s="43"/>
      <c r="C128" s="51"/>
      <c r="D128" s="52"/>
      <c r="E128" s="45"/>
      <c r="F128" s="53"/>
      <c r="G128" s="54"/>
      <c r="H128" s="54"/>
      <c r="I128" s="54"/>
      <c r="J128" s="54"/>
      <c r="K128" s="54"/>
      <c r="L128" s="54"/>
      <c r="M128" s="54"/>
      <c r="N128" s="54"/>
      <c r="O128" s="54"/>
      <c r="P128" s="55"/>
      <c r="Q128" s="59"/>
    </row>
    <row r="129" spans="1:17" s="12" customFormat="1" ht="24.75">
      <c r="A129" s="72" t="s">
        <v>184</v>
      </c>
      <c r="B129" s="58" t="s">
        <v>41</v>
      </c>
      <c r="C129" s="51">
        <v>31</v>
      </c>
      <c r="D129" s="52" t="s">
        <v>185</v>
      </c>
      <c r="E129" s="45" t="s">
        <v>64</v>
      </c>
      <c r="F129" s="53">
        <v>1</v>
      </c>
      <c r="G129" s="54"/>
      <c r="H129" s="54"/>
      <c r="I129" s="54">
        <f aca="true" t="shared" si="28" ref="I129:I163">G129*$R$4</f>
        <v>0</v>
      </c>
      <c r="J129" s="54">
        <f aca="true" t="shared" si="29" ref="J129:J163">H129*$R$4</f>
        <v>0</v>
      </c>
      <c r="K129" s="54">
        <f aca="true" t="shared" si="30" ref="K129:K163">F129*G129</f>
        <v>0</v>
      </c>
      <c r="L129" s="54">
        <f aca="true" t="shared" si="31" ref="L129:L163">F129*H129</f>
        <v>0</v>
      </c>
      <c r="M129" s="54">
        <f aca="true" t="shared" si="32" ref="M129:M163">I129*F129</f>
        <v>0</v>
      </c>
      <c r="N129" s="54">
        <f aca="true" t="shared" si="33" ref="N129:N163">J129*F129</f>
        <v>0</v>
      </c>
      <c r="O129" s="54">
        <f aca="true" t="shared" si="34" ref="O129:O163">K129+L129</f>
        <v>0</v>
      </c>
      <c r="P129" s="55">
        <f aca="true" t="shared" si="35" ref="P129:P163">M129+N129</f>
        <v>0</v>
      </c>
      <c r="Q129" s="59" t="e">
        <f aca="true" t="shared" si="36" ref="Q129:Q165">P129/$Q$7</f>
        <v>#DIV/0!</v>
      </c>
    </row>
    <row r="130" spans="1:17" s="12" customFormat="1" ht="16.5">
      <c r="A130" s="72" t="s">
        <v>186</v>
      </c>
      <c r="B130" s="58" t="s">
        <v>41</v>
      </c>
      <c r="C130" s="51">
        <v>32</v>
      </c>
      <c r="D130" s="52" t="s">
        <v>187</v>
      </c>
      <c r="E130" s="45" t="s">
        <v>64</v>
      </c>
      <c r="F130" s="53">
        <v>1</v>
      </c>
      <c r="G130" s="54"/>
      <c r="H130" s="54"/>
      <c r="I130" s="54">
        <f t="shared" si="28"/>
        <v>0</v>
      </c>
      <c r="J130" s="54">
        <f t="shared" si="29"/>
        <v>0</v>
      </c>
      <c r="K130" s="54">
        <f t="shared" si="30"/>
        <v>0</v>
      </c>
      <c r="L130" s="54">
        <f t="shared" si="31"/>
        <v>0</v>
      </c>
      <c r="M130" s="54">
        <f t="shared" si="32"/>
        <v>0</v>
      </c>
      <c r="N130" s="54">
        <f t="shared" si="33"/>
        <v>0</v>
      </c>
      <c r="O130" s="54">
        <f t="shared" si="34"/>
        <v>0</v>
      </c>
      <c r="P130" s="55">
        <f t="shared" si="35"/>
        <v>0</v>
      </c>
      <c r="Q130" s="59" t="e">
        <f t="shared" si="36"/>
        <v>#DIV/0!</v>
      </c>
    </row>
    <row r="131" spans="1:17" s="12" customFormat="1" ht="16.5">
      <c r="A131" s="72" t="s">
        <v>188</v>
      </c>
      <c r="B131" s="43" t="s">
        <v>37</v>
      </c>
      <c r="C131" s="43">
        <v>93008</v>
      </c>
      <c r="D131" s="52" t="s">
        <v>189</v>
      </c>
      <c r="E131" s="45" t="s">
        <v>101</v>
      </c>
      <c r="F131" s="53">
        <v>15</v>
      </c>
      <c r="G131" s="54"/>
      <c r="H131" s="54"/>
      <c r="I131" s="54">
        <f t="shared" si="28"/>
        <v>0</v>
      </c>
      <c r="J131" s="54">
        <f t="shared" si="29"/>
        <v>0</v>
      </c>
      <c r="K131" s="54">
        <f t="shared" si="30"/>
        <v>0</v>
      </c>
      <c r="L131" s="54">
        <f t="shared" si="31"/>
        <v>0</v>
      </c>
      <c r="M131" s="54">
        <f t="shared" si="32"/>
        <v>0</v>
      </c>
      <c r="N131" s="54">
        <f t="shared" si="33"/>
        <v>0</v>
      </c>
      <c r="O131" s="54">
        <f t="shared" si="34"/>
        <v>0</v>
      </c>
      <c r="P131" s="55">
        <f t="shared" si="35"/>
        <v>0</v>
      </c>
      <c r="Q131" s="59" t="e">
        <f t="shared" si="36"/>
        <v>#DIV/0!</v>
      </c>
    </row>
    <row r="132" spans="1:17" s="12" customFormat="1" ht="24.75">
      <c r="A132" s="72" t="s">
        <v>190</v>
      </c>
      <c r="B132" s="43" t="s">
        <v>37</v>
      </c>
      <c r="C132" s="43">
        <v>91872</v>
      </c>
      <c r="D132" s="52" t="s">
        <v>191</v>
      </c>
      <c r="E132" s="45" t="s">
        <v>101</v>
      </c>
      <c r="F132" s="53">
        <v>2</v>
      </c>
      <c r="G132" s="54"/>
      <c r="H132" s="54"/>
      <c r="I132" s="54">
        <f t="shared" si="28"/>
        <v>0</v>
      </c>
      <c r="J132" s="54">
        <f t="shared" si="29"/>
        <v>0</v>
      </c>
      <c r="K132" s="54">
        <f t="shared" si="30"/>
        <v>0</v>
      </c>
      <c r="L132" s="54">
        <f t="shared" si="31"/>
        <v>0</v>
      </c>
      <c r="M132" s="54">
        <f t="shared" si="32"/>
        <v>0</v>
      </c>
      <c r="N132" s="54">
        <f t="shared" si="33"/>
        <v>0</v>
      </c>
      <c r="O132" s="54">
        <f t="shared" si="34"/>
        <v>0</v>
      </c>
      <c r="P132" s="55">
        <f t="shared" si="35"/>
        <v>0</v>
      </c>
      <c r="Q132" s="59" t="e">
        <f t="shared" si="36"/>
        <v>#DIV/0!</v>
      </c>
    </row>
    <row r="133" spans="1:17" s="12" customFormat="1" ht="24.75">
      <c r="A133" s="72" t="s">
        <v>192</v>
      </c>
      <c r="B133" s="43" t="s">
        <v>37</v>
      </c>
      <c r="C133" s="43">
        <v>91871</v>
      </c>
      <c r="D133" s="52" t="s">
        <v>193</v>
      </c>
      <c r="E133" s="45" t="s">
        <v>101</v>
      </c>
      <c r="F133" s="53">
        <v>65</v>
      </c>
      <c r="G133" s="54"/>
      <c r="H133" s="54"/>
      <c r="I133" s="54">
        <f t="shared" si="28"/>
        <v>0</v>
      </c>
      <c r="J133" s="54">
        <f t="shared" si="29"/>
        <v>0</v>
      </c>
      <c r="K133" s="54">
        <f t="shared" si="30"/>
        <v>0</v>
      </c>
      <c r="L133" s="54">
        <f t="shared" si="31"/>
        <v>0</v>
      </c>
      <c r="M133" s="54">
        <f t="shared" si="32"/>
        <v>0</v>
      </c>
      <c r="N133" s="54">
        <f t="shared" si="33"/>
        <v>0</v>
      </c>
      <c r="O133" s="54">
        <f t="shared" si="34"/>
        <v>0</v>
      </c>
      <c r="P133" s="55">
        <f t="shared" si="35"/>
        <v>0</v>
      </c>
      <c r="Q133" s="59" t="e">
        <f t="shared" si="36"/>
        <v>#DIV/0!</v>
      </c>
    </row>
    <row r="134" spans="1:17" s="12" customFormat="1" ht="24.75">
      <c r="A134" s="72" t="s">
        <v>194</v>
      </c>
      <c r="B134" s="43" t="s">
        <v>37</v>
      </c>
      <c r="C134" s="43">
        <v>95749</v>
      </c>
      <c r="D134" s="52" t="s">
        <v>195</v>
      </c>
      <c r="E134" s="45" t="s">
        <v>101</v>
      </c>
      <c r="F134" s="53">
        <v>2</v>
      </c>
      <c r="G134" s="54"/>
      <c r="H134" s="54"/>
      <c r="I134" s="54">
        <f t="shared" si="28"/>
        <v>0</v>
      </c>
      <c r="J134" s="54">
        <f t="shared" si="29"/>
        <v>0</v>
      </c>
      <c r="K134" s="54">
        <f t="shared" si="30"/>
        <v>0</v>
      </c>
      <c r="L134" s="54">
        <f t="shared" si="31"/>
        <v>0</v>
      </c>
      <c r="M134" s="54">
        <f t="shared" si="32"/>
        <v>0</v>
      </c>
      <c r="N134" s="54">
        <f t="shared" si="33"/>
        <v>0</v>
      </c>
      <c r="O134" s="54">
        <f t="shared" si="34"/>
        <v>0</v>
      </c>
      <c r="P134" s="55">
        <f t="shared" si="35"/>
        <v>0</v>
      </c>
      <c r="Q134" s="59" t="e">
        <f t="shared" si="36"/>
        <v>#DIV/0!</v>
      </c>
    </row>
    <row r="135" spans="1:17" s="12" customFormat="1" ht="16.5">
      <c r="A135" s="72" t="s">
        <v>196</v>
      </c>
      <c r="B135" s="58" t="s">
        <v>41</v>
      </c>
      <c r="C135" s="51">
        <v>33</v>
      </c>
      <c r="D135" s="52" t="s">
        <v>197</v>
      </c>
      <c r="E135" s="45" t="s">
        <v>64</v>
      </c>
      <c r="F135" s="53">
        <v>1</v>
      </c>
      <c r="G135" s="54"/>
      <c r="H135" s="54"/>
      <c r="I135" s="54">
        <f t="shared" si="28"/>
        <v>0</v>
      </c>
      <c r="J135" s="54">
        <f t="shared" si="29"/>
        <v>0</v>
      </c>
      <c r="K135" s="54">
        <f t="shared" si="30"/>
        <v>0</v>
      </c>
      <c r="L135" s="54">
        <f t="shared" si="31"/>
        <v>0</v>
      </c>
      <c r="M135" s="54">
        <f t="shared" si="32"/>
        <v>0</v>
      </c>
      <c r="N135" s="54">
        <f t="shared" si="33"/>
        <v>0</v>
      </c>
      <c r="O135" s="54">
        <f t="shared" si="34"/>
        <v>0</v>
      </c>
      <c r="P135" s="55">
        <f t="shared" si="35"/>
        <v>0</v>
      </c>
      <c r="Q135" s="59" t="e">
        <f t="shared" si="36"/>
        <v>#DIV/0!</v>
      </c>
    </row>
    <row r="136" spans="1:17" s="12" customFormat="1" ht="24.75">
      <c r="A136" s="72" t="s">
        <v>198</v>
      </c>
      <c r="B136" s="43" t="s">
        <v>37</v>
      </c>
      <c r="C136" s="58">
        <v>95757</v>
      </c>
      <c r="D136" s="52" t="s">
        <v>199</v>
      </c>
      <c r="E136" s="45" t="s">
        <v>64</v>
      </c>
      <c r="F136" s="53">
        <v>2</v>
      </c>
      <c r="G136" s="54"/>
      <c r="H136" s="54"/>
      <c r="I136" s="54">
        <f t="shared" si="28"/>
        <v>0</v>
      </c>
      <c r="J136" s="54">
        <f t="shared" si="29"/>
        <v>0</v>
      </c>
      <c r="K136" s="54">
        <f t="shared" si="30"/>
        <v>0</v>
      </c>
      <c r="L136" s="54">
        <f t="shared" si="31"/>
        <v>0</v>
      </c>
      <c r="M136" s="54">
        <f t="shared" si="32"/>
        <v>0</v>
      </c>
      <c r="N136" s="54">
        <f t="shared" si="33"/>
        <v>0</v>
      </c>
      <c r="O136" s="54">
        <f t="shared" si="34"/>
        <v>0</v>
      </c>
      <c r="P136" s="55">
        <f t="shared" si="35"/>
        <v>0</v>
      </c>
      <c r="Q136" s="59" t="e">
        <f t="shared" si="36"/>
        <v>#DIV/0!</v>
      </c>
    </row>
    <row r="137" spans="1:17" s="12" customFormat="1" ht="24.75">
      <c r="A137" s="72" t="s">
        <v>200</v>
      </c>
      <c r="B137" s="43" t="s">
        <v>37</v>
      </c>
      <c r="C137" s="58">
        <v>91884</v>
      </c>
      <c r="D137" s="52" t="s">
        <v>201</v>
      </c>
      <c r="E137" s="45" t="s">
        <v>64</v>
      </c>
      <c r="F137" s="53">
        <v>17</v>
      </c>
      <c r="G137" s="54"/>
      <c r="H137" s="54"/>
      <c r="I137" s="54">
        <f t="shared" si="28"/>
        <v>0</v>
      </c>
      <c r="J137" s="54">
        <f t="shared" si="29"/>
        <v>0</v>
      </c>
      <c r="K137" s="54">
        <f t="shared" si="30"/>
        <v>0</v>
      </c>
      <c r="L137" s="54">
        <f t="shared" si="31"/>
        <v>0</v>
      </c>
      <c r="M137" s="54">
        <f t="shared" si="32"/>
        <v>0</v>
      </c>
      <c r="N137" s="54">
        <f t="shared" si="33"/>
        <v>0</v>
      </c>
      <c r="O137" s="54">
        <f t="shared" si="34"/>
        <v>0</v>
      </c>
      <c r="P137" s="55">
        <f t="shared" si="35"/>
        <v>0</v>
      </c>
      <c r="Q137" s="59" t="e">
        <f t="shared" si="36"/>
        <v>#DIV/0!</v>
      </c>
    </row>
    <row r="138" spans="1:17" s="12" customFormat="1" ht="16.5">
      <c r="A138" s="72" t="s">
        <v>202</v>
      </c>
      <c r="B138" s="43" t="s">
        <v>37</v>
      </c>
      <c r="C138" s="58" t="s">
        <v>203</v>
      </c>
      <c r="D138" s="52" t="s">
        <v>204</v>
      </c>
      <c r="E138" s="45" t="s">
        <v>64</v>
      </c>
      <c r="F138" s="53">
        <v>7</v>
      </c>
      <c r="G138" s="54"/>
      <c r="H138" s="54"/>
      <c r="I138" s="54">
        <f t="shared" si="28"/>
        <v>0</v>
      </c>
      <c r="J138" s="54">
        <f t="shared" si="29"/>
        <v>0</v>
      </c>
      <c r="K138" s="54">
        <f t="shared" si="30"/>
        <v>0</v>
      </c>
      <c r="L138" s="54">
        <f t="shared" si="31"/>
        <v>0</v>
      </c>
      <c r="M138" s="54">
        <f t="shared" si="32"/>
        <v>0</v>
      </c>
      <c r="N138" s="54">
        <f t="shared" si="33"/>
        <v>0</v>
      </c>
      <c r="O138" s="54">
        <f t="shared" si="34"/>
        <v>0</v>
      </c>
      <c r="P138" s="55">
        <f t="shared" si="35"/>
        <v>0</v>
      </c>
      <c r="Q138" s="59" t="e">
        <f t="shared" si="36"/>
        <v>#DIV/0!</v>
      </c>
    </row>
    <row r="139" spans="1:17" s="12" customFormat="1" ht="24.75">
      <c r="A139" s="72" t="s">
        <v>205</v>
      </c>
      <c r="B139" s="43" t="s">
        <v>37</v>
      </c>
      <c r="C139" s="58" t="s">
        <v>206</v>
      </c>
      <c r="D139" s="52" t="s">
        <v>207</v>
      </c>
      <c r="E139" s="45" t="s">
        <v>64</v>
      </c>
      <c r="F139" s="53">
        <v>6</v>
      </c>
      <c r="G139" s="54"/>
      <c r="H139" s="54"/>
      <c r="I139" s="54">
        <f t="shared" si="28"/>
        <v>0</v>
      </c>
      <c r="J139" s="54">
        <f t="shared" si="29"/>
        <v>0</v>
      </c>
      <c r="K139" s="54">
        <f t="shared" si="30"/>
        <v>0</v>
      </c>
      <c r="L139" s="54">
        <f t="shared" si="31"/>
        <v>0</v>
      </c>
      <c r="M139" s="54">
        <f t="shared" si="32"/>
        <v>0</v>
      </c>
      <c r="N139" s="54">
        <f t="shared" si="33"/>
        <v>0</v>
      </c>
      <c r="O139" s="54">
        <f t="shared" si="34"/>
        <v>0</v>
      </c>
      <c r="P139" s="55">
        <f t="shared" si="35"/>
        <v>0</v>
      </c>
      <c r="Q139" s="59" t="e">
        <f t="shared" si="36"/>
        <v>#DIV/0!</v>
      </c>
    </row>
    <row r="140" spans="1:17" s="12" customFormat="1" ht="24.75">
      <c r="A140" s="72" t="s">
        <v>208</v>
      </c>
      <c r="B140" s="43" t="s">
        <v>37</v>
      </c>
      <c r="C140" s="58" t="s">
        <v>209</v>
      </c>
      <c r="D140" s="52" t="s">
        <v>210</v>
      </c>
      <c r="E140" s="45" t="s">
        <v>64</v>
      </c>
      <c r="F140" s="53">
        <v>7</v>
      </c>
      <c r="G140" s="54"/>
      <c r="H140" s="54"/>
      <c r="I140" s="54">
        <f t="shared" si="28"/>
        <v>0</v>
      </c>
      <c r="J140" s="54">
        <f t="shared" si="29"/>
        <v>0</v>
      </c>
      <c r="K140" s="54">
        <f t="shared" si="30"/>
        <v>0</v>
      </c>
      <c r="L140" s="54">
        <f t="shared" si="31"/>
        <v>0</v>
      </c>
      <c r="M140" s="54">
        <f t="shared" si="32"/>
        <v>0</v>
      </c>
      <c r="N140" s="54">
        <f t="shared" si="33"/>
        <v>0</v>
      </c>
      <c r="O140" s="54">
        <f t="shared" si="34"/>
        <v>0</v>
      </c>
      <c r="P140" s="55">
        <f t="shared" si="35"/>
        <v>0</v>
      </c>
      <c r="Q140" s="59" t="e">
        <f t="shared" si="36"/>
        <v>#DIV/0!</v>
      </c>
    </row>
    <row r="141" spans="1:17" s="12" customFormat="1" ht="16.5">
      <c r="A141" s="72" t="s">
        <v>211</v>
      </c>
      <c r="B141" s="43" t="s">
        <v>37</v>
      </c>
      <c r="C141" s="58" t="s">
        <v>212</v>
      </c>
      <c r="D141" s="52" t="s">
        <v>213</v>
      </c>
      <c r="E141" s="45" t="s">
        <v>64</v>
      </c>
      <c r="F141" s="53">
        <v>4</v>
      </c>
      <c r="G141" s="54"/>
      <c r="H141" s="54"/>
      <c r="I141" s="54">
        <f t="shared" si="28"/>
        <v>0</v>
      </c>
      <c r="J141" s="54">
        <f t="shared" si="29"/>
        <v>0</v>
      </c>
      <c r="K141" s="54">
        <f t="shared" si="30"/>
        <v>0</v>
      </c>
      <c r="L141" s="54">
        <f t="shared" si="31"/>
        <v>0</v>
      </c>
      <c r="M141" s="54">
        <f t="shared" si="32"/>
        <v>0</v>
      </c>
      <c r="N141" s="54">
        <f t="shared" si="33"/>
        <v>0</v>
      </c>
      <c r="O141" s="54">
        <f t="shared" si="34"/>
        <v>0</v>
      </c>
      <c r="P141" s="55">
        <f t="shared" si="35"/>
        <v>0</v>
      </c>
      <c r="Q141" s="59" t="e">
        <f t="shared" si="36"/>
        <v>#DIV/0!</v>
      </c>
    </row>
    <row r="142" spans="1:17" s="12" customFormat="1" ht="24.75">
      <c r="A142" s="72" t="s">
        <v>214</v>
      </c>
      <c r="B142" s="43" t="s">
        <v>37</v>
      </c>
      <c r="C142" s="58" t="s">
        <v>215</v>
      </c>
      <c r="D142" s="52" t="s">
        <v>216</v>
      </c>
      <c r="E142" s="45" t="s">
        <v>64</v>
      </c>
      <c r="F142" s="53">
        <v>4</v>
      </c>
      <c r="G142" s="54"/>
      <c r="H142" s="54"/>
      <c r="I142" s="54">
        <f t="shared" si="28"/>
        <v>0</v>
      </c>
      <c r="J142" s="54">
        <f t="shared" si="29"/>
        <v>0</v>
      </c>
      <c r="K142" s="54">
        <f t="shared" si="30"/>
        <v>0</v>
      </c>
      <c r="L142" s="54">
        <f t="shared" si="31"/>
        <v>0</v>
      </c>
      <c r="M142" s="54">
        <f t="shared" si="32"/>
        <v>0</v>
      </c>
      <c r="N142" s="54">
        <f t="shared" si="33"/>
        <v>0</v>
      </c>
      <c r="O142" s="54">
        <f t="shared" si="34"/>
        <v>0</v>
      </c>
      <c r="P142" s="55">
        <f t="shared" si="35"/>
        <v>0</v>
      </c>
      <c r="Q142" s="59" t="e">
        <f t="shared" si="36"/>
        <v>#DIV/0!</v>
      </c>
    </row>
    <row r="143" spans="1:17" s="12" customFormat="1" ht="24.75">
      <c r="A143" s="72" t="s">
        <v>217</v>
      </c>
      <c r="B143" s="58" t="s">
        <v>41</v>
      </c>
      <c r="C143" s="51">
        <v>34</v>
      </c>
      <c r="D143" s="52" t="s">
        <v>218</v>
      </c>
      <c r="E143" s="45" t="s">
        <v>101</v>
      </c>
      <c r="F143" s="53">
        <v>65</v>
      </c>
      <c r="G143" s="54"/>
      <c r="H143" s="54"/>
      <c r="I143" s="54">
        <f t="shared" si="28"/>
        <v>0</v>
      </c>
      <c r="J143" s="54">
        <f t="shared" si="29"/>
        <v>0</v>
      </c>
      <c r="K143" s="54">
        <f t="shared" si="30"/>
        <v>0</v>
      </c>
      <c r="L143" s="54">
        <f t="shared" si="31"/>
        <v>0</v>
      </c>
      <c r="M143" s="54">
        <f t="shared" si="32"/>
        <v>0</v>
      </c>
      <c r="N143" s="54">
        <f t="shared" si="33"/>
        <v>0</v>
      </c>
      <c r="O143" s="54">
        <f t="shared" si="34"/>
        <v>0</v>
      </c>
      <c r="P143" s="55">
        <f t="shared" si="35"/>
        <v>0</v>
      </c>
      <c r="Q143" s="59" t="e">
        <f t="shared" si="36"/>
        <v>#DIV/0!</v>
      </c>
    </row>
    <row r="144" spans="1:17" s="12" customFormat="1" ht="33">
      <c r="A144" s="72" t="s">
        <v>219</v>
      </c>
      <c r="B144" s="43" t="s">
        <v>37</v>
      </c>
      <c r="C144" s="58" t="s">
        <v>220</v>
      </c>
      <c r="D144" s="52" t="s">
        <v>221</v>
      </c>
      <c r="E144" s="45" t="s">
        <v>101</v>
      </c>
      <c r="F144" s="53">
        <v>9</v>
      </c>
      <c r="G144" s="54"/>
      <c r="H144" s="54"/>
      <c r="I144" s="54">
        <f t="shared" si="28"/>
        <v>0</v>
      </c>
      <c r="J144" s="54">
        <f t="shared" si="29"/>
        <v>0</v>
      </c>
      <c r="K144" s="54">
        <f t="shared" si="30"/>
        <v>0</v>
      </c>
      <c r="L144" s="54">
        <f t="shared" si="31"/>
        <v>0</v>
      </c>
      <c r="M144" s="54">
        <f t="shared" si="32"/>
        <v>0</v>
      </c>
      <c r="N144" s="54">
        <f t="shared" si="33"/>
        <v>0</v>
      </c>
      <c r="O144" s="54">
        <f t="shared" si="34"/>
        <v>0</v>
      </c>
      <c r="P144" s="55">
        <f t="shared" si="35"/>
        <v>0</v>
      </c>
      <c r="Q144" s="59" t="e">
        <f t="shared" si="36"/>
        <v>#DIV/0!</v>
      </c>
    </row>
    <row r="145" spans="1:17" s="12" customFormat="1" ht="24.75">
      <c r="A145" s="72" t="s">
        <v>222</v>
      </c>
      <c r="B145" s="43" t="s">
        <v>37</v>
      </c>
      <c r="C145" s="58" t="s">
        <v>223</v>
      </c>
      <c r="D145" s="52" t="s">
        <v>224</v>
      </c>
      <c r="E145" s="45" t="s">
        <v>64</v>
      </c>
      <c r="F145" s="53">
        <v>43</v>
      </c>
      <c r="G145" s="54"/>
      <c r="H145" s="54"/>
      <c r="I145" s="54">
        <f t="shared" si="28"/>
        <v>0</v>
      </c>
      <c r="J145" s="54">
        <f t="shared" si="29"/>
        <v>0</v>
      </c>
      <c r="K145" s="54">
        <f t="shared" si="30"/>
        <v>0</v>
      </c>
      <c r="L145" s="54">
        <f t="shared" si="31"/>
        <v>0</v>
      </c>
      <c r="M145" s="54">
        <f t="shared" si="32"/>
        <v>0</v>
      </c>
      <c r="N145" s="54">
        <f t="shared" si="33"/>
        <v>0</v>
      </c>
      <c r="O145" s="54">
        <f t="shared" si="34"/>
        <v>0</v>
      </c>
      <c r="P145" s="55">
        <f t="shared" si="35"/>
        <v>0</v>
      </c>
      <c r="Q145" s="59" t="e">
        <f t="shared" si="36"/>
        <v>#DIV/0!</v>
      </c>
    </row>
    <row r="146" spans="1:17" s="12" customFormat="1" ht="16.5">
      <c r="A146" s="72" t="s">
        <v>225</v>
      </c>
      <c r="B146" s="58" t="s">
        <v>41</v>
      </c>
      <c r="C146" s="51">
        <v>35</v>
      </c>
      <c r="D146" s="52" t="s">
        <v>226</v>
      </c>
      <c r="E146" s="45" t="s">
        <v>64</v>
      </c>
      <c r="F146" s="53">
        <v>3</v>
      </c>
      <c r="G146" s="54"/>
      <c r="H146" s="54"/>
      <c r="I146" s="54">
        <f t="shared" si="28"/>
        <v>0</v>
      </c>
      <c r="J146" s="54">
        <f t="shared" si="29"/>
        <v>0</v>
      </c>
      <c r="K146" s="54">
        <f t="shared" si="30"/>
        <v>0</v>
      </c>
      <c r="L146" s="54">
        <f t="shared" si="31"/>
        <v>0</v>
      </c>
      <c r="M146" s="54">
        <f t="shared" si="32"/>
        <v>0</v>
      </c>
      <c r="N146" s="54">
        <f t="shared" si="33"/>
        <v>0</v>
      </c>
      <c r="O146" s="54">
        <f t="shared" si="34"/>
        <v>0</v>
      </c>
      <c r="P146" s="55">
        <f t="shared" si="35"/>
        <v>0</v>
      </c>
      <c r="Q146" s="59" t="e">
        <f t="shared" si="36"/>
        <v>#DIV/0!</v>
      </c>
    </row>
    <row r="147" spans="1:17" s="12" customFormat="1" ht="8.25">
      <c r="A147" s="72" t="s">
        <v>227</v>
      </c>
      <c r="B147" s="58" t="s">
        <v>41</v>
      </c>
      <c r="C147" s="51">
        <v>36</v>
      </c>
      <c r="D147" s="52" t="s">
        <v>228</v>
      </c>
      <c r="E147" s="45" t="s">
        <v>64</v>
      </c>
      <c r="F147" s="53">
        <v>2</v>
      </c>
      <c r="G147" s="54"/>
      <c r="H147" s="54"/>
      <c r="I147" s="54">
        <f t="shared" si="28"/>
        <v>0</v>
      </c>
      <c r="J147" s="54">
        <f t="shared" si="29"/>
        <v>0</v>
      </c>
      <c r="K147" s="54">
        <f t="shared" si="30"/>
        <v>0</v>
      </c>
      <c r="L147" s="54">
        <f t="shared" si="31"/>
        <v>0</v>
      </c>
      <c r="M147" s="54">
        <f t="shared" si="32"/>
        <v>0</v>
      </c>
      <c r="N147" s="54">
        <f t="shared" si="33"/>
        <v>0</v>
      </c>
      <c r="O147" s="54">
        <f t="shared" si="34"/>
        <v>0</v>
      </c>
      <c r="P147" s="55">
        <f t="shared" si="35"/>
        <v>0</v>
      </c>
      <c r="Q147" s="59" t="e">
        <f t="shared" si="36"/>
        <v>#DIV/0!</v>
      </c>
    </row>
    <row r="148" spans="1:17" s="12" customFormat="1" ht="24.75">
      <c r="A148" s="72" t="s">
        <v>229</v>
      </c>
      <c r="B148" s="43" t="s">
        <v>37</v>
      </c>
      <c r="C148" s="58" t="s">
        <v>230</v>
      </c>
      <c r="D148" s="52" t="s">
        <v>231</v>
      </c>
      <c r="E148" s="45" t="s">
        <v>101</v>
      </c>
      <c r="F148" s="53">
        <v>500</v>
      </c>
      <c r="G148" s="54"/>
      <c r="H148" s="54"/>
      <c r="I148" s="54">
        <f t="shared" si="28"/>
        <v>0</v>
      </c>
      <c r="J148" s="54">
        <f t="shared" si="29"/>
        <v>0</v>
      </c>
      <c r="K148" s="54">
        <f t="shared" si="30"/>
        <v>0</v>
      </c>
      <c r="L148" s="54">
        <f t="shared" si="31"/>
        <v>0</v>
      </c>
      <c r="M148" s="54">
        <f t="shared" si="32"/>
        <v>0</v>
      </c>
      <c r="N148" s="54">
        <f t="shared" si="33"/>
        <v>0</v>
      </c>
      <c r="O148" s="54">
        <f t="shared" si="34"/>
        <v>0</v>
      </c>
      <c r="P148" s="55">
        <f t="shared" si="35"/>
        <v>0</v>
      </c>
      <c r="Q148" s="59" t="e">
        <f t="shared" si="36"/>
        <v>#DIV/0!</v>
      </c>
    </row>
    <row r="149" spans="1:17" s="12" customFormat="1" ht="24.75">
      <c r="A149" s="72" t="s">
        <v>232</v>
      </c>
      <c r="B149" s="43" t="s">
        <v>37</v>
      </c>
      <c r="C149" s="58" t="s">
        <v>233</v>
      </c>
      <c r="D149" s="52" t="s">
        <v>234</v>
      </c>
      <c r="E149" s="45" t="s">
        <v>101</v>
      </c>
      <c r="F149" s="53">
        <v>130</v>
      </c>
      <c r="G149" s="54"/>
      <c r="H149" s="54"/>
      <c r="I149" s="54">
        <f t="shared" si="28"/>
        <v>0</v>
      </c>
      <c r="J149" s="54">
        <f t="shared" si="29"/>
        <v>0</v>
      </c>
      <c r="K149" s="54">
        <f t="shared" si="30"/>
        <v>0</v>
      </c>
      <c r="L149" s="54">
        <f t="shared" si="31"/>
        <v>0</v>
      </c>
      <c r="M149" s="54">
        <f t="shared" si="32"/>
        <v>0</v>
      </c>
      <c r="N149" s="54">
        <f t="shared" si="33"/>
        <v>0</v>
      </c>
      <c r="O149" s="54">
        <f t="shared" si="34"/>
        <v>0</v>
      </c>
      <c r="P149" s="55">
        <f t="shared" si="35"/>
        <v>0</v>
      </c>
      <c r="Q149" s="59" t="e">
        <f t="shared" si="36"/>
        <v>#DIV/0!</v>
      </c>
    </row>
    <row r="150" spans="1:17" s="12" customFormat="1" ht="24.75">
      <c r="A150" s="72" t="s">
        <v>235</v>
      </c>
      <c r="B150" s="43" t="s">
        <v>37</v>
      </c>
      <c r="C150" s="58" t="s">
        <v>236</v>
      </c>
      <c r="D150" s="52" t="s">
        <v>237</v>
      </c>
      <c r="E150" s="45" t="s">
        <v>101</v>
      </c>
      <c r="F150" s="53">
        <v>15</v>
      </c>
      <c r="G150" s="54"/>
      <c r="H150" s="54"/>
      <c r="I150" s="54">
        <f t="shared" si="28"/>
        <v>0</v>
      </c>
      <c r="J150" s="54">
        <f t="shared" si="29"/>
        <v>0</v>
      </c>
      <c r="K150" s="54">
        <f t="shared" si="30"/>
        <v>0</v>
      </c>
      <c r="L150" s="54">
        <f t="shared" si="31"/>
        <v>0</v>
      </c>
      <c r="M150" s="54">
        <f t="shared" si="32"/>
        <v>0</v>
      </c>
      <c r="N150" s="54">
        <f t="shared" si="33"/>
        <v>0</v>
      </c>
      <c r="O150" s="54">
        <f t="shared" si="34"/>
        <v>0</v>
      </c>
      <c r="P150" s="55">
        <f t="shared" si="35"/>
        <v>0</v>
      </c>
      <c r="Q150" s="59" t="e">
        <f t="shared" si="36"/>
        <v>#DIV/0!</v>
      </c>
    </row>
    <row r="151" spans="1:17" s="12" customFormat="1" ht="24.75">
      <c r="A151" s="72" t="s">
        <v>238</v>
      </c>
      <c r="B151" s="43" t="s">
        <v>37</v>
      </c>
      <c r="C151" s="58" t="s">
        <v>239</v>
      </c>
      <c r="D151" s="52" t="s">
        <v>240</v>
      </c>
      <c r="E151" s="45" t="s">
        <v>101</v>
      </c>
      <c r="F151" s="53">
        <v>250</v>
      </c>
      <c r="G151" s="54"/>
      <c r="H151" s="54"/>
      <c r="I151" s="54">
        <f t="shared" si="28"/>
        <v>0</v>
      </c>
      <c r="J151" s="54">
        <f t="shared" si="29"/>
        <v>0</v>
      </c>
      <c r="K151" s="54">
        <f t="shared" si="30"/>
        <v>0</v>
      </c>
      <c r="L151" s="54">
        <f t="shared" si="31"/>
        <v>0</v>
      </c>
      <c r="M151" s="54">
        <f t="shared" si="32"/>
        <v>0</v>
      </c>
      <c r="N151" s="54">
        <f t="shared" si="33"/>
        <v>0</v>
      </c>
      <c r="O151" s="54">
        <f t="shared" si="34"/>
        <v>0</v>
      </c>
      <c r="P151" s="55">
        <f t="shared" si="35"/>
        <v>0</v>
      </c>
      <c r="Q151" s="59" t="e">
        <f t="shared" si="36"/>
        <v>#DIV/0!</v>
      </c>
    </row>
    <row r="152" spans="1:17" s="12" customFormat="1" ht="16.5">
      <c r="A152" s="72" t="s">
        <v>241</v>
      </c>
      <c r="B152" s="43" t="s">
        <v>37</v>
      </c>
      <c r="C152" s="58" t="s">
        <v>242</v>
      </c>
      <c r="D152" s="52" t="s">
        <v>243</v>
      </c>
      <c r="E152" s="45" t="s">
        <v>64</v>
      </c>
      <c r="F152" s="53">
        <v>2</v>
      </c>
      <c r="G152" s="54"/>
      <c r="H152" s="54"/>
      <c r="I152" s="54">
        <f t="shared" si="28"/>
        <v>0</v>
      </c>
      <c r="J152" s="54">
        <f t="shared" si="29"/>
        <v>0</v>
      </c>
      <c r="K152" s="54">
        <f t="shared" si="30"/>
        <v>0</v>
      </c>
      <c r="L152" s="54">
        <f t="shared" si="31"/>
        <v>0</v>
      </c>
      <c r="M152" s="54">
        <f t="shared" si="32"/>
        <v>0</v>
      </c>
      <c r="N152" s="54">
        <f t="shared" si="33"/>
        <v>0</v>
      </c>
      <c r="O152" s="54">
        <f t="shared" si="34"/>
        <v>0</v>
      </c>
      <c r="P152" s="55">
        <f t="shared" si="35"/>
        <v>0</v>
      </c>
      <c r="Q152" s="59" t="e">
        <f t="shared" si="36"/>
        <v>#DIV/0!</v>
      </c>
    </row>
    <row r="153" spans="1:17" s="12" customFormat="1" ht="16.5">
      <c r="A153" s="72" t="s">
        <v>244</v>
      </c>
      <c r="B153" s="43" t="s">
        <v>37</v>
      </c>
      <c r="C153" s="58" t="s">
        <v>245</v>
      </c>
      <c r="D153" s="52" t="s">
        <v>246</v>
      </c>
      <c r="E153" s="45" t="s">
        <v>64</v>
      </c>
      <c r="F153" s="53">
        <v>1</v>
      </c>
      <c r="G153" s="54"/>
      <c r="H153" s="54"/>
      <c r="I153" s="54">
        <f t="shared" si="28"/>
        <v>0</v>
      </c>
      <c r="J153" s="54">
        <f t="shared" si="29"/>
        <v>0</v>
      </c>
      <c r="K153" s="54">
        <f t="shared" si="30"/>
        <v>0</v>
      </c>
      <c r="L153" s="54">
        <f t="shared" si="31"/>
        <v>0</v>
      </c>
      <c r="M153" s="54">
        <f t="shared" si="32"/>
        <v>0</v>
      </c>
      <c r="N153" s="54">
        <f t="shared" si="33"/>
        <v>0</v>
      </c>
      <c r="O153" s="54">
        <f t="shared" si="34"/>
        <v>0</v>
      </c>
      <c r="P153" s="55">
        <f t="shared" si="35"/>
        <v>0</v>
      </c>
      <c r="Q153" s="59" t="e">
        <f t="shared" si="36"/>
        <v>#DIV/0!</v>
      </c>
    </row>
    <row r="154" spans="1:17" s="12" customFormat="1" ht="16.5">
      <c r="A154" s="72" t="s">
        <v>247</v>
      </c>
      <c r="B154" s="43" t="s">
        <v>37</v>
      </c>
      <c r="C154" s="58" t="s">
        <v>248</v>
      </c>
      <c r="D154" s="52" t="s">
        <v>249</v>
      </c>
      <c r="E154" s="45" t="s">
        <v>64</v>
      </c>
      <c r="F154" s="53">
        <v>3</v>
      </c>
      <c r="G154" s="54"/>
      <c r="H154" s="54"/>
      <c r="I154" s="54">
        <f t="shared" si="28"/>
        <v>0</v>
      </c>
      <c r="J154" s="54">
        <f t="shared" si="29"/>
        <v>0</v>
      </c>
      <c r="K154" s="54">
        <f t="shared" si="30"/>
        <v>0</v>
      </c>
      <c r="L154" s="54">
        <f t="shared" si="31"/>
        <v>0</v>
      </c>
      <c r="M154" s="54">
        <f t="shared" si="32"/>
        <v>0</v>
      </c>
      <c r="N154" s="54">
        <f t="shared" si="33"/>
        <v>0</v>
      </c>
      <c r="O154" s="54">
        <f t="shared" si="34"/>
        <v>0</v>
      </c>
      <c r="P154" s="55">
        <f t="shared" si="35"/>
        <v>0</v>
      </c>
      <c r="Q154" s="59" t="e">
        <f t="shared" si="36"/>
        <v>#DIV/0!</v>
      </c>
    </row>
    <row r="155" spans="1:17" s="12" customFormat="1" ht="16.5">
      <c r="A155" s="72" t="s">
        <v>250</v>
      </c>
      <c r="B155" s="43" t="s">
        <v>37</v>
      </c>
      <c r="C155" s="58" t="s">
        <v>251</v>
      </c>
      <c r="D155" s="52" t="s">
        <v>252</v>
      </c>
      <c r="E155" s="45" t="s">
        <v>64</v>
      </c>
      <c r="F155" s="53">
        <v>1</v>
      </c>
      <c r="G155" s="54"/>
      <c r="H155" s="54"/>
      <c r="I155" s="54">
        <f t="shared" si="28"/>
        <v>0</v>
      </c>
      <c r="J155" s="54">
        <f t="shared" si="29"/>
        <v>0</v>
      </c>
      <c r="K155" s="54">
        <f t="shared" si="30"/>
        <v>0</v>
      </c>
      <c r="L155" s="54">
        <f t="shared" si="31"/>
        <v>0</v>
      </c>
      <c r="M155" s="54">
        <f t="shared" si="32"/>
        <v>0</v>
      </c>
      <c r="N155" s="54">
        <f t="shared" si="33"/>
        <v>0</v>
      </c>
      <c r="O155" s="54">
        <f t="shared" si="34"/>
        <v>0</v>
      </c>
      <c r="P155" s="55">
        <f t="shared" si="35"/>
        <v>0</v>
      </c>
      <c r="Q155" s="59" t="e">
        <f t="shared" si="36"/>
        <v>#DIV/0!</v>
      </c>
    </row>
    <row r="156" spans="1:17" s="12" customFormat="1" ht="16.5">
      <c r="A156" s="72" t="s">
        <v>253</v>
      </c>
      <c r="B156" s="58" t="s">
        <v>41</v>
      </c>
      <c r="C156" s="51">
        <v>37</v>
      </c>
      <c r="D156" s="52" t="s">
        <v>254</v>
      </c>
      <c r="E156" s="45" t="s">
        <v>64</v>
      </c>
      <c r="F156" s="53">
        <v>2</v>
      </c>
      <c r="G156" s="54"/>
      <c r="H156" s="54"/>
      <c r="I156" s="54">
        <f t="shared" si="28"/>
        <v>0</v>
      </c>
      <c r="J156" s="54">
        <f t="shared" si="29"/>
        <v>0</v>
      </c>
      <c r="K156" s="54">
        <f t="shared" si="30"/>
        <v>0</v>
      </c>
      <c r="L156" s="54">
        <f t="shared" si="31"/>
        <v>0</v>
      </c>
      <c r="M156" s="54">
        <f t="shared" si="32"/>
        <v>0</v>
      </c>
      <c r="N156" s="54">
        <f t="shared" si="33"/>
        <v>0</v>
      </c>
      <c r="O156" s="54">
        <f t="shared" si="34"/>
        <v>0</v>
      </c>
      <c r="P156" s="55">
        <f t="shared" si="35"/>
        <v>0</v>
      </c>
      <c r="Q156" s="59" t="e">
        <f t="shared" si="36"/>
        <v>#DIV/0!</v>
      </c>
    </row>
    <row r="157" spans="1:17" s="12" customFormat="1" ht="16.5">
      <c r="A157" s="72" t="s">
        <v>255</v>
      </c>
      <c r="B157" s="43" t="s">
        <v>37</v>
      </c>
      <c r="C157" s="58" t="s">
        <v>256</v>
      </c>
      <c r="D157" s="52" t="s">
        <v>257</v>
      </c>
      <c r="E157" s="45" t="s">
        <v>64</v>
      </c>
      <c r="F157" s="53">
        <v>5</v>
      </c>
      <c r="G157" s="54"/>
      <c r="H157" s="54"/>
      <c r="I157" s="54">
        <f t="shared" si="28"/>
        <v>0</v>
      </c>
      <c r="J157" s="54">
        <f t="shared" si="29"/>
        <v>0</v>
      </c>
      <c r="K157" s="54">
        <f t="shared" si="30"/>
        <v>0</v>
      </c>
      <c r="L157" s="54">
        <f t="shared" si="31"/>
        <v>0</v>
      </c>
      <c r="M157" s="54">
        <f t="shared" si="32"/>
        <v>0</v>
      </c>
      <c r="N157" s="54">
        <f t="shared" si="33"/>
        <v>0</v>
      </c>
      <c r="O157" s="54">
        <f t="shared" si="34"/>
        <v>0</v>
      </c>
      <c r="P157" s="55">
        <f t="shared" si="35"/>
        <v>0</v>
      </c>
      <c r="Q157" s="59" t="e">
        <f t="shared" si="36"/>
        <v>#DIV/0!</v>
      </c>
    </row>
    <row r="158" spans="1:17" s="12" customFormat="1" ht="16.5">
      <c r="A158" s="72" t="s">
        <v>258</v>
      </c>
      <c r="B158" s="43" t="s">
        <v>37</v>
      </c>
      <c r="C158" s="58" t="s">
        <v>259</v>
      </c>
      <c r="D158" s="52" t="s">
        <v>260</v>
      </c>
      <c r="E158" s="45" t="s">
        <v>64</v>
      </c>
      <c r="F158" s="53">
        <v>1</v>
      </c>
      <c r="G158" s="54"/>
      <c r="H158" s="54"/>
      <c r="I158" s="54">
        <f t="shared" si="28"/>
        <v>0</v>
      </c>
      <c r="J158" s="54">
        <f t="shared" si="29"/>
        <v>0</v>
      </c>
      <c r="K158" s="54">
        <f t="shared" si="30"/>
        <v>0</v>
      </c>
      <c r="L158" s="54">
        <f t="shared" si="31"/>
        <v>0</v>
      </c>
      <c r="M158" s="54">
        <f t="shared" si="32"/>
        <v>0</v>
      </c>
      <c r="N158" s="54">
        <f t="shared" si="33"/>
        <v>0</v>
      </c>
      <c r="O158" s="54">
        <f t="shared" si="34"/>
        <v>0</v>
      </c>
      <c r="P158" s="55">
        <f t="shared" si="35"/>
        <v>0</v>
      </c>
      <c r="Q158" s="59" t="e">
        <f t="shared" si="36"/>
        <v>#DIV/0!</v>
      </c>
    </row>
    <row r="159" spans="1:17" s="12" customFormat="1" ht="16.5">
      <c r="A159" s="72" t="s">
        <v>261</v>
      </c>
      <c r="B159" s="43" t="s">
        <v>37</v>
      </c>
      <c r="C159" s="58" t="s">
        <v>262</v>
      </c>
      <c r="D159" s="52" t="s">
        <v>263</v>
      </c>
      <c r="E159" s="45" t="s">
        <v>64</v>
      </c>
      <c r="F159" s="53">
        <v>1</v>
      </c>
      <c r="G159" s="54"/>
      <c r="H159" s="54"/>
      <c r="I159" s="54">
        <f t="shared" si="28"/>
        <v>0</v>
      </c>
      <c r="J159" s="54">
        <f t="shared" si="29"/>
        <v>0</v>
      </c>
      <c r="K159" s="54">
        <f t="shared" si="30"/>
        <v>0</v>
      </c>
      <c r="L159" s="54">
        <f t="shared" si="31"/>
        <v>0</v>
      </c>
      <c r="M159" s="54">
        <f t="shared" si="32"/>
        <v>0</v>
      </c>
      <c r="N159" s="54">
        <f t="shared" si="33"/>
        <v>0</v>
      </c>
      <c r="O159" s="54">
        <f t="shared" si="34"/>
        <v>0</v>
      </c>
      <c r="P159" s="55">
        <f t="shared" si="35"/>
        <v>0</v>
      </c>
      <c r="Q159" s="59" t="e">
        <f t="shared" si="36"/>
        <v>#DIV/0!</v>
      </c>
    </row>
    <row r="160" spans="1:17" s="12" customFormat="1" ht="24.75">
      <c r="A160" s="72" t="s">
        <v>264</v>
      </c>
      <c r="B160" s="58" t="s">
        <v>41</v>
      </c>
      <c r="C160" s="51">
        <v>38</v>
      </c>
      <c r="D160" s="52" t="s">
        <v>265</v>
      </c>
      <c r="E160" s="45" t="s">
        <v>64</v>
      </c>
      <c r="F160" s="53">
        <v>5</v>
      </c>
      <c r="G160" s="54"/>
      <c r="H160" s="54"/>
      <c r="I160" s="54">
        <f t="shared" si="28"/>
        <v>0</v>
      </c>
      <c r="J160" s="54">
        <f t="shared" si="29"/>
        <v>0</v>
      </c>
      <c r="K160" s="54">
        <f t="shared" si="30"/>
        <v>0</v>
      </c>
      <c r="L160" s="54">
        <f t="shared" si="31"/>
        <v>0</v>
      </c>
      <c r="M160" s="54">
        <f t="shared" si="32"/>
        <v>0</v>
      </c>
      <c r="N160" s="54">
        <f t="shared" si="33"/>
        <v>0</v>
      </c>
      <c r="O160" s="54">
        <f t="shared" si="34"/>
        <v>0</v>
      </c>
      <c r="P160" s="55">
        <f t="shared" si="35"/>
        <v>0</v>
      </c>
      <c r="Q160" s="59" t="e">
        <f t="shared" si="36"/>
        <v>#DIV/0!</v>
      </c>
    </row>
    <row r="161" spans="1:17" s="12" customFormat="1" ht="8.25">
      <c r="A161" s="72" t="s">
        <v>266</v>
      </c>
      <c r="B161" s="58" t="s">
        <v>41</v>
      </c>
      <c r="C161" s="51">
        <v>39</v>
      </c>
      <c r="D161" s="52" t="s">
        <v>267</v>
      </c>
      <c r="E161" s="45" t="s">
        <v>64</v>
      </c>
      <c r="F161" s="53">
        <v>7</v>
      </c>
      <c r="G161" s="54"/>
      <c r="H161" s="54"/>
      <c r="I161" s="54">
        <f t="shared" si="28"/>
        <v>0</v>
      </c>
      <c r="J161" s="54">
        <f t="shared" si="29"/>
        <v>0</v>
      </c>
      <c r="K161" s="54">
        <f t="shared" si="30"/>
        <v>0</v>
      </c>
      <c r="L161" s="54">
        <f t="shared" si="31"/>
        <v>0</v>
      </c>
      <c r="M161" s="54">
        <f t="shared" si="32"/>
        <v>0</v>
      </c>
      <c r="N161" s="54">
        <f t="shared" si="33"/>
        <v>0</v>
      </c>
      <c r="O161" s="54">
        <f t="shared" si="34"/>
        <v>0</v>
      </c>
      <c r="P161" s="55">
        <f t="shared" si="35"/>
        <v>0</v>
      </c>
      <c r="Q161" s="59" t="e">
        <f t="shared" si="36"/>
        <v>#DIV/0!</v>
      </c>
    </row>
    <row r="162" spans="1:17" s="12" customFormat="1" ht="16.5">
      <c r="A162" s="72" t="s">
        <v>268</v>
      </c>
      <c r="B162" s="58" t="s">
        <v>41</v>
      </c>
      <c r="C162" s="51">
        <v>40</v>
      </c>
      <c r="D162" s="52" t="s">
        <v>269</v>
      </c>
      <c r="E162" s="45" t="s">
        <v>64</v>
      </c>
      <c r="F162" s="53">
        <v>1</v>
      </c>
      <c r="G162" s="54"/>
      <c r="H162" s="54"/>
      <c r="I162" s="54">
        <f t="shared" si="28"/>
        <v>0</v>
      </c>
      <c r="J162" s="54">
        <f t="shared" si="29"/>
        <v>0</v>
      </c>
      <c r="K162" s="54">
        <f t="shared" si="30"/>
        <v>0</v>
      </c>
      <c r="L162" s="54">
        <f t="shared" si="31"/>
        <v>0</v>
      </c>
      <c r="M162" s="54">
        <f t="shared" si="32"/>
        <v>0</v>
      </c>
      <c r="N162" s="54">
        <f t="shared" si="33"/>
        <v>0</v>
      </c>
      <c r="O162" s="54">
        <f t="shared" si="34"/>
        <v>0</v>
      </c>
      <c r="P162" s="55">
        <f t="shared" si="35"/>
        <v>0</v>
      </c>
      <c r="Q162" s="59" t="e">
        <f t="shared" si="36"/>
        <v>#DIV/0!</v>
      </c>
    </row>
    <row r="163" spans="1:17" s="12" customFormat="1" ht="16.5">
      <c r="A163" s="72" t="s">
        <v>270</v>
      </c>
      <c r="B163" s="43" t="s">
        <v>37</v>
      </c>
      <c r="C163" s="58" t="s">
        <v>271</v>
      </c>
      <c r="D163" s="52" t="s">
        <v>272</v>
      </c>
      <c r="E163" s="45" t="s">
        <v>64</v>
      </c>
      <c r="F163" s="53">
        <v>3</v>
      </c>
      <c r="G163" s="54"/>
      <c r="H163" s="54"/>
      <c r="I163" s="54">
        <f t="shared" si="28"/>
        <v>0</v>
      </c>
      <c r="J163" s="54">
        <f t="shared" si="29"/>
        <v>0</v>
      </c>
      <c r="K163" s="54">
        <f t="shared" si="30"/>
        <v>0</v>
      </c>
      <c r="L163" s="54">
        <f t="shared" si="31"/>
        <v>0</v>
      </c>
      <c r="M163" s="54">
        <f t="shared" si="32"/>
        <v>0</v>
      </c>
      <c r="N163" s="54">
        <f t="shared" si="33"/>
        <v>0</v>
      </c>
      <c r="O163" s="54">
        <f t="shared" si="34"/>
        <v>0</v>
      </c>
      <c r="P163" s="55">
        <f t="shared" si="35"/>
        <v>0</v>
      </c>
      <c r="Q163" s="59" t="e">
        <f t="shared" si="36"/>
        <v>#DIV/0!</v>
      </c>
    </row>
    <row r="164" spans="1:17" s="12" customFormat="1" ht="8.25">
      <c r="A164" s="104"/>
      <c r="B164" s="58"/>
      <c r="C164" s="58"/>
      <c r="D164" s="52"/>
      <c r="E164" s="45"/>
      <c r="F164" s="53"/>
      <c r="G164" s="54"/>
      <c r="H164" s="54"/>
      <c r="I164" s="54"/>
      <c r="J164" s="54"/>
      <c r="K164" s="54"/>
      <c r="L164" s="54"/>
      <c r="M164" s="54"/>
      <c r="N164" s="54"/>
      <c r="O164" s="54"/>
      <c r="P164" s="55"/>
      <c r="Q164" s="59" t="e">
        <f t="shared" si="36"/>
        <v>#DIV/0!</v>
      </c>
    </row>
    <row r="165" spans="1:17" s="12" customFormat="1" ht="8.25" customHeight="1">
      <c r="A165" s="381" t="s">
        <v>273</v>
      </c>
      <c r="B165" s="381"/>
      <c r="C165" s="51"/>
      <c r="D165" s="52"/>
      <c r="E165" s="45"/>
      <c r="F165" s="53"/>
      <c r="G165" s="54"/>
      <c r="H165" s="54"/>
      <c r="I165" s="54"/>
      <c r="J165" s="54"/>
      <c r="K165" s="62">
        <f aca="true" t="shared" si="37" ref="K165:P165">SUM(K129:K163)</f>
        <v>0</v>
      </c>
      <c r="L165" s="62">
        <f t="shared" si="37"/>
        <v>0</v>
      </c>
      <c r="M165" s="62">
        <f t="shared" si="37"/>
        <v>0</v>
      </c>
      <c r="N165" s="62">
        <f t="shared" si="37"/>
        <v>0</v>
      </c>
      <c r="O165" s="62">
        <f t="shared" si="37"/>
        <v>0</v>
      </c>
      <c r="P165" s="62">
        <f t="shared" si="37"/>
        <v>0</v>
      </c>
      <c r="Q165" s="59" t="e">
        <f t="shared" si="36"/>
        <v>#DIV/0!</v>
      </c>
    </row>
    <row r="166" spans="1:17" s="12" customFormat="1" ht="8.25">
      <c r="A166" s="104"/>
      <c r="B166" s="58"/>
      <c r="C166" s="58"/>
      <c r="D166" s="52"/>
      <c r="E166" s="45"/>
      <c r="F166" s="53"/>
      <c r="G166" s="54"/>
      <c r="H166" s="54"/>
      <c r="I166" s="54"/>
      <c r="J166" s="54"/>
      <c r="K166" s="54"/>
      <c r="L166" s="54"/>
      <c r="M166" s="54"/>
      <c r="N166" s="54"/>
      <c r="O166" s="54"/>
      <c r="P166" s="55"/>
      <c r="Q166" s="59"/>
    </row>
    <row r="167" spans="1:17" s="12" customFormat="1" ht="8.25">
      <c r="A167" s="104"/>
      <c r="B167" s="43"/>
      <c r="C167" s="51"/>
      <c r="D167" s="52"/>
      <c r="E167" s="45"/>
      <c r="F167" s="53"/>
      <c r="G167" s="54"/>
      <c r="H167" s="64"/>
      <c r="I167" s="54"/>
      <c r="J167" s="54"/>
      <c r="K167" s="54"/>
      <c r="L167" s="54"/>
      <c r="M167" s="54"/>
      <c r="N167" s="54"/>
      <c r="O167" s="54"/>
      <c r="P167" s="55"/>
      <c r="Q167" s="59"/>
    </row>
    <row r="168" spans="1:17" s="12" customFormat="1" ht="9.75" customHeight="1">
      <c r="A168" s="379" t="s">
        <v>274</v>
      </c>
      <c r="B168" s="379"/>
      <c r="C168" s="105"/>
      <c r="D168" s="74"/>
      <c r="E168" s="75"/>
      <c r="F168" s="106"/>
      <c r="G168" s="107"/>
      <c r="H168" s="77"/>
      <c r="I168" s="76"/>
      <c r="J168" s="76"/>
      <c r="K168" s="108">
        <f aca="true" t="shared" si="38" ref="K168:P168">K125+K100+K86+K80+K71+K54+K41+K165</f>
        <v>0</v>
      </c>
      <c r="L168" s="108">
        <f t="shared" si="38"/>
        <v>0</v>
      </c>
      <c r="M168" s="108">
        <f t="shared" si="38"/>
        <v>0</v>
      </c>
      <c r="N168" s="108">
        <f t="shared" si="38"/>
        <v>0</v>
      </c>
      <c r="O168" s="108">
        <f t="shared" si="38"/>
        <v>0</v>
      </c>
      <c r="P168" s="108">
        <f t="shared" si="38"/>
        <v>0</v>
      </c>
      <c r="Q168" s="109" t="e">
        <f>SUM(Q37:Q167)</f>
        <v>#DIV/0!</v>
      </c>
    </row>
    <row r="169" spans="1:17" s="12" customFormat="1" ht="9.75" customHeight="1">
      <c r="A169" s="72"/>
      <c r="B169" s="43"/>
      <c r="C169" s="51"/>
      <c r="D169" s="52"/>
      <c r="E169" s="45"/>
      <c r="F169" s="53"/>
      <c r="G169" s="54"/>
      <c r="H169" s="64"/>
      <c r="I169" s="54"/>
      <c r="J169" s="54"/>
      <c r="K169" s="54"/>
      <c r="L169" s="54"/>
      <c r="M169" s="54"/>
      <c r="N169" s="54"/>
      <c r="O169" s="54"/>
      <c r="P169" s="55"/>
      <c r="Q169" s="59"/>
    </row>
    <row r="170" spans="1:17" ht="12.75">
      <c r="A170" s="81">
        <v>3</v>
      </c>
      <c r="B170" s="82"/>
      <c r="C170" s="82"/>
      <c r="D170" s="83" t="s">
        <v>275</v>
      </c>
      <c r="E170" s="86"/>
      <c r="F170" s="110"/>
      <c r="G170" s="111"/>
      <c r="H170" s="111"/>
      <c r="I170" s="111"/>
      <c r="J170" s="111"/>
      <c r="K170" s="111"/>
      <c r="L170" s="111"/>
      <c r="M170" s="111"/>
      <c r="N170" s="111"/>
      <c r="O170" s="111"/>
      <c r="P170" s="112"/>
      <c r="Q170" s="113"/>
    </row>
    <row r="171" spans="1:17" ht="12.75">
      <c r="A171" s="72"/>
      <c r="B171" s="43"/>
      <c r="C171" s="51"/>
      <c r="D171" s="52"/>
      <c r="E171" s="45"/>
      <c r="F171" s="53"/>
      <c r="G171" s="54"/>
      <c r="H171" s="54"/>
      <c r="I171" s="54"/>
      <c r="J171" s="54"/>
      <c r="K171" s="54"/>
      <c r="L171" s="54"/>
      <c r="M171" s="54"/>
      <c r="N171" s="54"/>
      <c r="O171" s="54"/>
      <c r="P171" s="55"/>
      <c r="Q171" s="59"/>
    </row>
    <row r="172" spans="1:17" ht="12.75">
      <c r="A172" s="72" t="s">
        <v>276</v>
      </c>
      <c r="B172" s="43" t="s">
        <v>41</v>
      </c>
      <c r="C172" s="51">
        <f>Composições!$C$175</f>
        <v>27</v>
      </c>
      <c r="D172" s="101" t="s">
        <v>277</v>
      </c>
      <c r="E172" s="45" t="s">
        <v>83</v>
      </c>
      <c r="F172" s="53">
        <v>10</v>
      </c>
      <c r="G172" s="54"/>
      <c r="H172" s="54"/>
      <c r="I172" s="54">
        <f aca="true" t="shared" si="39" ref="I172:J174">G172*$R$4</f>
        <v>0</v>
      </c>
      <c r="J172" s="54">
        <f t="shared" si="39"/>
        <v>0</v>
      </c>
      <c r="K172" s="54">
        <f>F172*G172</f>
        <v>0</v>
      </c>
      <c r="L172" s="54">
        <f>F172*H172</f>
        <v>0</v>
      </c>
      <c r="M172" s="54">
        <f>I172*F172</f>
        <v>0</v>
      </c>
      <c r="N172" s="54">
        <f>J172*F172</f>
        <v>0</v>
      </c>
      <c r="O172" s="54">
        <f>K172+L172</f>
        <v>0</v>
      </c>
      <c r="P172" s="55">
        <f>M172+N172</f>
        <v>0</v>
      </c>
      <c r="Q172" s="59" t="e">
        <f>P172/$Q$7</f>
        <v>#DIV/0!</v>
      </c>
    </row>
    <row r="173" spans="1:17" ht="16.5">
      <c r="A173" s="72" t="s">
        <v>278</v>
      </c>
      <c r="B173" s="43" t="s">
        <v>41</v>
      </c>
      <c r="C173" s="51">
        <f>Composições!$C$179</f>
        <v>28</v>
      </c>
      <c r="D173" s="52" t="s">
        <v>279</v>
      </c>
      <c r="E173" s="45" t="s">
        <v>64</v>
      </c>
      <c r="F173" s="53">
        <v>2</v>
      </c>
      <c r="G173" s="54"/>
      <c r="H173" s="54"/>
      <c r="I173" s="54">
        <f t="shared" si="39"/>
        <v>0</v>
      </c>
      <c r="J173" s="54">
        <f t="shared" si="39"/>
        <v>0</v>
      </c>
      <c r="K173" s="54">
        <f>F173*G173</f>
        <v>0</v>
      </c>
      <c r="L173" s="54">
        <f>F173*H173</f>
        <v>0</v>
      </c>
      <c r="M173" s="54">
        <f>I173*F173</f>
        <v>0</v>
      </c>
      <c r="N173" s="54">
        <f>J173*F173</f>
        <v>0</v>
      </c>
      <c r="O173" s="54">
        <f>K173+L173</f>
        <v>0</v>
      </c>
      <c r="P173" s="55">
        <f>M173+N173</f>
        <v>0</v>
      </c>
      <c r="Q173" s="59" t="e">
        <f>P173/$Q$7</f>
        <v>#DIV/0!</v>
      </c>
    </row>
    <row r="174" spans="1:17" ht="12.75">
      <c r="A174" s="72" t="s">
        <v>280</v>
      </c>
      <c r="B174" s="43" t="s">
        <v>41</v>
      </c>
      <c r="C174" s="51">
        <f>Composições!$C$186</f>
        <v>29</v>
      </c>
      <c r="D174" s="52" t="s">
        <v>281</v>
      </c>
      <c r="E174" s="45" t="s">
        <v>55</v>
      </c>
      <c r="F174" s="53">
        <v>4</v>
      </c>
      <c r="G174" s="54"/>
      <c r="H174" s="54"/>
      <c r="I174" s="54">
        <f t="shared" si="39"/>
        <v>0</v>
      </c>
      <c r="J174" s="54">
        <f t="shared" si="39"/>
        <v>0</v>
      </c>
      <c r="K174" s="54">
        <f>F174*G174</f>
        <v>0</v>
      </c>
      <c r="L174" s="54">
        <f>F174*H174</f>
        <v>0</v>
      </c>
      <c r="M174" s="54">
        <f>I174*F174</f>
        <v>0</v>
      </c>
      <c r="N174" s="54">
        <f>J174*F174</f>
        <v>0</v>
      </c>
      <c r="O174" s="54">
        <f>K174+L174</f>
        <v>0</v>
      </c>
      <c r="P174" s="55">
        <f>M174+N174</f>
        <v>0</v>
      </c>
      <c r="Q174" s="59" t="e">
        <f>P174/$Q$7</f>
        <v>#DIV/0!</v>
      </c>
    </row>
    <row r="175" spans="1:17" ht="12.75">
      <c r="A175" s="72"/>
      <c r="B175" s="43"/>
      <c r="C175" s="51"/>
      <c r="D175" s="44"/>
      <c r="E175" s="67"/>
      <c r="F175" s="68"/>
      <c r="G175" s="69"/>
      <c r="H175" s="69"/>
      <c r="I175" s="70"/>
      <c r="J175" s="70"/>
      <c r="K175" s="70"/>
      <c r="L175" s="69"/>
      <c r="M175" s="70"/>
      <c r="N175" s="69"/>
      <c r="O175" s="69"/>
      <c r="P175" s="62"/>
      <c r="Q175" s="71"/>
    </row>
    <row r="176" spans="1:17" ht="12.75">
      <c r="A176" s="72"/>
      <c r="B176" s="43"/>
      <c r="C176" s="51"/>
      <c r="D176" s="44"/>
      <c r="E176" s="67"/>
      <c r="F176" s="68"/>
      <c r="G176" s="69"/>
      <c r="H176" s="69"/>
      <c r="I176" s="70"/>
      <c r="J176" s="70"/>
      <c r="K176" s="70"/>
      <c r="L176" s="69"/>
      <c r="M176" s="70"/>
      <c r="N176" s="69"/>
      <c r="O176" s="69"/>
      <c r="P176" s="62"/>
      <c r="Q176" s="71"/>
    </row>
    <row r="177" spans="1:17" ht="12.75">
      <c r="A177" s="114" t="s">
        <v>282</v>
      </c>
      <c r="B177" s="115"/>
      <c r="C177" s="73"/>
      <c r="D177" s="74"/>
      <c r="E177" s="75"/>
      <c r="F177" s="76"/>
      <c r="G177" s="77"/>
      <c r="H177" s="77"/>
      <c r="I177" s="74"/>
      <c r="J177" s="74"/>
      <c r="K177" s="78">
        <f aca="true" t="shared" si="40" ref="K177:Q177">SUM(K172:K176)</f>
        <v>0</v>
      </c>
      <c r="L177" s="78">
        <f t="shared" si="40"/>
        <v>0</v>
      </c>
      <c r="M177" s="78">
        <f t="shared" si="40"/>
        <v>0</v>
      </c>
      <c r="N177" s="78">
        <f t="shared" si="40"/>
        <v>0</v>
      </c>
      <c r="O177" s="78">
        <f t="shared" si="40"/>
        <v>0</v>
      </c>
      <c r="P177" s="78">
        <f t="shared" si="40"/>
        <v>0</v>
      </c>
      <c r="Q177" s="109" t="e">
        <f t="shared" si="40"/>
        <v>#DIV/0!</v>
      </c>
    </row>
    <row r="178" spans="1:17" ht="12.75">
      <c r="A178" s="116"/>
      <c r="B178" s="116"/>
      <c r="C178" s="43"/>
      <c r="D178" s="52"/>
      <c r="E178" s="45"/>
      <c r="F178" s="63"/>
      <c r="G178" s="64"/>
      <c r="H178" s="64"/>
      <c r="I178" s="52"/>
      <c r="J178" s="52"/>
      <c r="K178" s="54"/>
      <c r="L178" s="54"/>
      <c r="M178" s="54"/>
      <c r="N178" s="54"/>
      <c r="O178" s="54"/>
      <c r="P178" s="54"/>
      <c r="Q178" s="117"/>
    </row>
    <row r="179" spans="1:17" ht="12.75">
      <c r="A179" s="81">
        <v>4</v>
      </c>
      <c r="B179" s="82"/>
      <c r="C179" s="82"/>
      <c r="D179" s="83" t="s">
        <v>283</v>
      </c>
      <c r="E179" s="86"/>
      <c r="F179" s="110"/>
      <c r="G179" s="111"/>
      <c r="H179" s="111"/>
      <c r="I179" s="111"/>
      <c r="J179" s="111"/>
      <c r="K179" s="111"/>
      <c r="L179" s="111"/>
      <c r="M179" s="111"/>
      <c r="N179" s="111"/>
      <c r="O179" s="111"/>
      <c r="P179" s="112"/>
      <c r="Q179" s="113"/>
    </row>
    <row r="180" spans="1:17" ht="12.75">
      <c r="A180" s="116"/>
      <c r="B180" s="116"/>
      <c r="C180" s="43"/>
      <c r="D180" s="52"/>
      <c r="E180" s="45"/>
      <c r="F180" s="63"/>
      <c r="G180" s="64"/>
      <c r="H180" s="64"/>
      <c r="I180" s="52"/>
      <c r="J180" s="52"/>
      <c r="K180" s="54"/>
      <c r="L180" s="54"/>
      <c r="M180" s="54"/>
      <c r="N180" s="54"/>
      <c r="O180" s="54"/>
      <c r="P180" s="54"/>
      <c r="Q180" s="117"/>
    </row>
    <row r="181" spans="1:17" ht="12.75">
      <c r="A181" s="43" t="s">
        <v>284</v>
      </c>
      <c r="B181" s="118" t="s">
        <v>41</v>
      </c>
      <c r="C181" s="51">
        <f>Composições!$C$190</f>
        <v>30</v>
      </c>
      <c r="D181" s="52" t="s">
        <v>285</v>
      </c>
      <c r="E181" s="45" t="s">
        <v>52</v>
      </c>
      <c r="F181" s="53">
        <v>80</v>
      </c>
      <c r="G181" s="64"/>
      <c r="H181" s="64"/>
      <c r="I181" s="54">
        <f>G181*$R$4</f>
        <v>0</v>
      </c>
      <c r="J181" s="54">
        <f>H181*$R$4</f>
        <v>0</v>
      </c>
      <c r="K181" s="54">
        <f>F181*G181</f>
        <v>0</v>
      </c>
      <c r="L181" s="54">
        <f>F181*H181</f>
        <v>0</v>
      </c>
      <c r="M181" s="54">
        <f>I181*F181</f>
        <v>0</v>
      </c>
      <c r="N181" s="54">
        <f>J181*F181</f>
        <v>0</v>
      </c>
      <c r="O181" s="54">
        <f>K181+L181</f>
        <v>0</v>
      </c>
      <c r="P181" s="55">
        <f>M181+N181</f>
        <v>0</v>
      </c>
      <c r="Q181" s="59" t="e">
        <f>P181/$Q$7</f>
        <v>#DIV/0!</v>
      </c>
    </row>
    <row r="182" spans="1:17" ht="12.75">
      <c r="A182" s="116"/>
      <c r="B182" s="116"/>
      <c r="C182" s="43"/>
      <c r="D182" s="44"/>
      <c r="E182" s="67"/>
      <c r="F182" s="68"/>
      <c r="G182" s="69"/>
      <c r="H182" s="69"/>
      <c r="I182" s="70"/>
      <c r="J182" s="70"/>
      <c r="K182" s="70"/>
      <c r="L182" s="69"/>
      <c r="M182" s="70"/>
      <c r="N182" s="69"/>
      <c r="O182" s="69"/>
      <c r="P182" s="62"/>
      <c r="Q182" s="71"/>
    </row>
    <row r="183" spans="1:17" ht="12.75">
      <c r="A183" s="116"/>
      <c r="B183" s="116"/>
      <c r="C183" s="43"/>
      <c r="D183" s="52"/>
      <c r="E183" s="45"/>
      <c r="F183" s="63"/>
      <c r="G183" s="64"/>
      <c r="H183" s="64"/>
      <c r="I183" s="52"/>
      <c r="J183" s="52"/>
      <c r="K183" s="54"/>
      <c r="L183" s="54"/>
      <c r="M183" s="54"/>
      <c r="N183" s="54"/>
      <c r="O183" s="54"/>
      <c r="P183" s="54"/>
      <c r="Q183" s="117"/>
    </row>
    <row r="184" spans="1:17" ht="12.75">
      <c r="A184" s="114" t="s">
        <v>286</v>
      </c>
      <c r="B184" s="115"/>
      <c r="C184" s="73"/>
      <c r="D184" s="74"/>
      <c r="E184" s="75"/>
      <c r="F184" s="76"/>
      <c r="G184" s="77"/>
      <c r="H184" s="77"/>
      <c r="I184" s="74"/>
      <c r="J184" s="74"/>
      <c r="K184" s="78">
        <f aca="true" t="shared" si="41" ref="K184:Q184">SUM(K181:K183)</f>
        <v>0</v>
      </c>
      <c r="L184" s="78">
        <f t="shared" si="41"/>
        <v>0</v>
      </c>
      <c r="M184" s="78">
        <f t="shared" si="41"/>
        <v>0</v>
      </c>
      <c r="N184" s="78">
        <f t="shared" si="41"/>
        <v>0</v>
      </c>
      <c r="O184" s="78">
        <f t="shared" si="41"/>
        <v>0</v>
      </c>
      <c r="P184" s="78">
        <f t="shared" si="41"/>
        <v>0</v>
      </c>
      <c r="Q184" s="109" t="e">
        <f t="shared" si="41"/>
        <v>#DIV/0!</v>
      </c>
    </row>
    <row r="185" spans="1:17" ht="12.75" customHeight="1">
      <c r="A185" s="43"/>
      <c r="B185" s="43"/>
      <c r="C185" s="43"/>
      <c r="D185" s="52"/>
      <c r="E185" s="45"/>
      <c r="F185" s="63"/>
      <c r="G185" s="63"/>
      <c r="H185" s="63"/>
      <c r="I185" s="52"/>
      <c r="J185" s="52"/>
      <c r="K185" s="52"/>
      <c r="L185" s="52"/>
      <c r="M185" s="52"/>
      <c r="N185" s="52"/>
      <c r="O185" s="52"/>
      <c r="P185" s="52"/>
      <c r="Q185" s="45"/>
    </row>
    <row r="186" spans="1:17" ht="8.25" customHeight="1">
      <c r="A186" s="380" t="s">
        <v>287</v>
      </c>
      <c r="B186" s="380"/>
      <c r="C186" s="380"/>
      <c r="D186" s="380"/>
      <c r="E186" s="380"/>
      <c r="F186" s="380"/>
      <c r="G186" s="380"/>
      <c r="H186" s="380"/>
      <c r="I186" s="380"/>
      <c r="J186" s="380"/>
      <c r="K186" s="119">
        <f aca="true" t="shared" si="42" ref="K186:P186">K184+K177+K168+K32</f>
        <v>0</v>
      </c>
      <c r="L186" s="119">
        <f t="shared" si="42"/>
        <v>0</v>
      </c>
      <c r="M186" s="119">
        <f t="shared" si="42"/>
        <v>0</v>
      </c>
      <c r="N186" s="119">
        <f t="shared" si="42"/>
        <v>0</v>
      </c>
      <c r="O186" s="119">
        <f t="shared" si="42"/>
        <v>0</v>
      </c>
      <c r="P186" s="119">
        <f t="shared" si="42"/>
        <v>0</v>
      </c>
      <c r="Q186" s="120" t="e">
        <f>Q177+Q168+Q32+Q184</f>
        <v>#DIV/0!</v>
      </c>
    </row>
    <row r="187" spans="1:17" ht="16.5">
      <c r="A187" s="380"/>
      <c r="B187" s="380"/>
      <c r="C187" s="380"/>
      <c r="D187" s="380"/>
      <c r="E187" s="380"/>
      <c r="F187" s="380"/>
      <c r="G187" s="380"/>
      <c r="H187" s="380"/>
      <c r="I187" s="380"/>
      <c r="J187" s="380"/>
      <c r="K187" s="121" t="s">
        <v>288</v>
      </c>
      <c r="L187" s="121" t="s">
        <v>289</v>
      </c>
      <c r="M187" s="121" t="s">
        <v>290</v>
      </c>
      <c r="N187" s="121" t="s">
        <v>291</v>
      </c>
      <c r="O187" s="121" t="s">
        <v>292</v>
      </c>
      <c r="P187" s="121" t="s">
        <v>293</v>
      </c>
      <c r="Q187" s="120"/>
    </row>
  </sheetData>
  <mergeCells count="27">
    <mergeCell ref="A1:Q1"/>
    <mergeCell ref="B2:D2"/>
    <mergeCell ref="B5:D5"/>
    <mergeCell ref="L6:P6"/>
    <mergeCell ref="B7:D7"/>
    <mergeCell ref="A17:B17"/>
    <mergeCell ref="A25:B25"/>
    <mergeCell ref="A30:B30"/>
    <mergeCell ref="A32:B32"/>
    <mergeCell ref="A41:B41"/>
    <mergeCell ref="A53:B53"/>
    <mergeCell ref="A54:B54"/>
    <mergeCell ref="A63:B63"/>
    <mergeCell ref="A70:B70"/>
    <mergeCell ref="A71:B71"/>
    <mergeCell ref="A80:B80"/>
    <mergeCell ref="A86:B86"/>
    <mergeCell ref="A94:B94"/>
    <mergeCell ref="A99:B99"/>
    <mergeCell ref="A100:B100"/>
    <mergeCell ref="A168:B168"/>
    <mergeCell ref="A186:J187"/>
    <mergeCell ref="A108:B108"/>
    <mergeCell ref="A116:B116"/>
    <mergeCell ref="A124:B124"/>
    <mergeCell ref="A125:B125"/>
    <mergeCell ref="A165:B165"/>
  </mergeCells>
  <printOptions/>
  <pageMargins left="0.275694444444444" right="0.275694444444444" top="0.196527777777778" bottom="0.590277777777778" header="0.511805555555555" footer="0.196527777777778"/>
  <pageSetup horizontalDpi="300" verticalDpi="300" orientation="landscape" paperSize="9" scale="72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6"/>
  <sheetViews>
    <sheetView workbookViewId="0" topLeftCell="A1">
      <pane ySplit="10" topLeftCell="A11" activePane="bottomLeft" state="frozen"/>
      <selection pane="bottomLeft" activeCell="M258" sqref="M258"/>
    </sheetView>
  </sheetViews>
  <sheetFormatPr defaultColWidth="9.33203125" defaultRowHeight="12.75"/>
  <cols>
    <col min="1" max="1" width="13.5" style="122" customWidth="1"/>
    <col min="2" max="2" width="13.5" style="123" customWidth="1"/>
    <col min="3" max="3" width="11.16015625" style="123" customWidth="1"/>
    <col min="4" max="4" width="44.83203125" style="124" customWidth="1"/>
    <col min="5" max="5" width="8.5" style="124" customWidth="1"/>
    <col min="6" max="6" width="11.5" style="124" customWidth="1"/>
    <col min="7" max="7" width="10.16015625" style="124" customWidth="1"/>
    <col min="8" max="8" width="11.16015625" style="124" customWidth="1"/>
    <col min="9" max="9" width="11.5" style="124" customWidth="1"/>
    <col min="10" max="10" width="12.16015625" style="124" customWidth="1"/>
    <col min="11" max="1025" width="9.33203125" style="124" customWidth="1"/>
  </cols>
  <sheetData>
    <row r="1" spans="1:10" ht="18" customHeight="1">
      <c r="A1" s="382" t="s">
        <v>294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8.25" customHeight="1">
      <c r="A2" s="125" t="s">
        <v>1</v>
      </c>
      <c r="B2" s="383" t="s">
        <v>2</v>
      </c>
      <c r="C2" s="383"/>
      <c r="D2" s="383"/>
      <c r="E2" s="126"/>
      <c r="F2" s="127"/>
      <c r="G2" s="126"/>
      <c r="H2" s="126"/>
      <c r="I2" s="126"/>
      <c r="J2" s="128" t="s">
        <v>295</v>
      </c>
    </row>
    <row r="3" spans="1:10" ht="8.25" customHeight="1">
      <c r="A3" s="129"/>
      <c r="B3" s="12"/>
      <c r="C3" s="12"/>
      <c r="D3" s="12"/>
      <c r="E3" s="130"/>
      <c r="F3" s="131"/>
      <c r="G3" s="130"/>
      <c r="H3" s="130"/>
      <c r="I3" s="130"/>
      <c r="J3" s="132"/>
    </row>
    <row r="4" spans="1:10" ht="18" customHeight="1">
      <c r="A4" s="129" t="s">
        <v>5</v>
      </c>
      <c r="B4" s="18" t="s">
        <v>6</v>
      </c>
      <c r="C4" s="18"/>
      <c r="D4" s="18"/>
      <c r="E4" s="130"/>
      <c r="F4" s="131"/>
      <c r="G4" s="130"/>
      <c r="H4" s="130"/>
      <c r="I4" s="130"/>
      <c r="J4" s="132"/>
    </row>
    <row r="5" spans="1:10" ht="8.25" customHeight="1">
      <c r="A5" s="129" t="s">
        <v>8</v>
      </c>
      <c r="B5" s="384" t="s">
        <v>9</v>
      </c>
      <c r="C5" s="384"/>
      <c r="D5" s="384"/>
      <c r="E5" s="130"/>
      <c r="F5" s="131"/>
      <c r="G5" s="130"/>
      <c r="H5" s="130"/>
      <c r="I5" s="130"/>
      <c r="J5" s="132"/>
    </row>
    <row r="6" spans="1:10" ht="8.25" customHeight="1">
      <c r="A6" s="133"/>
      <c r="B6" s="25"/>
      <c r="C6" s="25"/>
      <c r="D6" s="134"/>
      <c r="E6" s="130"/>
      <c r="F6" s="131"/>
      <c r="G6" s="130"/>
      <c r="H6" s="130"/>
      <c r="I6" s="130"/>
      <c r="J6" s="132"/>
    </row>
    <row r="7" spans="1:10" ht="8.25" customHeight="1">
      <c r="A7" s="133"/>
      <c r="B7" s="25"/>
      <c r="C7" s="25"/>
      <c r="D7" s="134"/>
      <c r="E7" s="130"/>
      <c r="F7" s="131"/>
      <c r="G7" s="130"/>
      <c r="H7" s="130"/>
      <c r="I7" s="130"/>
      <c r="J7" s="132"/>
    </row>
    <row r="8" spans="1:10" ht="8.25" customHeight="1">
      <c r="A8" s="135" t="s">
        <v>13</v>
      </c>
      <c r="B8" s="393" t="s">
        <v>296</v>
      </c>
      <c r="C8" s="393"/>
      <c r="D8" s="393"/>
      <c r="E8" s="136"/>
      <c r="F8" s="137"/>
      <c r="G8" s="136"/>
      <c r="H8" s="136"/>
      <c r="I8" s="138" t="s">
        <v>10</v>
      </c>
      <c r="J8" s="139"/>
    </row>
    <row r="9" spans="1:10" ht="11.25" customHeight="1">
      <c r="A9" s="394" t="s">
        <v>16</v>
      </c>
      <c r="B9" s="394" t="s">
        <v>17</v>
      </c>
      <c r="C9" s="394" t="s">
        <v>18</v>
      </c>
      <c r="D9" s="394" t="s">
        <v>19</v>
      </c>
      <c r="E9" s="394" t="s">
        <v>20</v>
      </c>
      <c r="F9" s="395" t="s">
        <v>21</v>
      </c>
      <c r="G9" s="396" t="s">
        <v>297</v>
      </c>
      <c r="H9" s="396"/>
      <c r="I9" s="394" t="s">
        <v>298</v>
      </c>
      <c r="J9" s="394"/>
    </row>
    <row r="10" spans="1:10" ht="22.5">
      <c r="A10" s="394"/>
      <c r="B10" s="394"/>
      <c r="C10" s="394"/>
      <c r="D10" s="394"/>
      <c r="E10" s="394"/>
      <c r="F10" s="395"/>
      <c r="G10" s="140" t="s">
        <v>299</v>
      </c>
      <c r="H10" s="141" t="s">
        <v>300</v>
      </c>
      <c r="I10" s="140" t="s">
        <v>299</v>
      </c>
      <c r="J10" s="141" t="s">
        <v>300</v>
      </c>
    </row>
    <row r="11" spans="1:10" ht="12.75">
      <c r="A11" s="142"/>
      <c r="B11" s="143"/>
      <c r="C11" s="143"/>
      <c r="D11" s="143"/>
      <c r="E11" s="143"/>
      <c r="F11" s="144"/>
      <c r="G11" s="145"/>
      <c r="H11" s="145"/>
      <c r="I11" s="145"/>
      <c r="J11" s="145"/>
    </row>
    <row r="12" spans="1:10" ht="12.75">
      <c r="A12" s="392">
        <f>C12</f>
        <v>1</v>
      </c>
      <c r="B12" s="147" t="s">
        <v>41</v>
      </c>
      <c r="C12" s="146">
        <v>1</v>
      </c>
      <c r="D12" s="148" t="s">
        <v>42</v>
      </c>
      <c r="E12" s="149" t="s">
        <v>39</v>
      </c>
      <c r="F12" s="150"/>
      <c r="G12" s="151"/>
      <c r="H12" s="151"/>
      <c r="I12" s="152"/>
      <c r="J12" s="152"/>
    </row>
    <row r="13" spans="1:10" ht="22.5" customHeight="1">
      <c r="A13" s="392"/>
      <c r="B13" s="388" t="s">
        <v>301</v>
      </c>
      <c r="C13" s="146" t="s">
        <v>302</v>
      </c>
      <c r="D13" s="154" t="s">
        <v>303</v>
      </c>
      <c r="E13" s="155" t="s">
        <v>39</v>
      </c>
      <c r="F13" s="156">
        <v>1</v>
      </c>
      <c r="G13" s="157">
        <v>0</v>
      </c>
      <c r="H13" s="157"/>
      <c r="I13" s="158">
        <f>F13*G13</f>
        <v>0</v>
      </c>
      <c r="J13" s="158">
        <f>F13*H13</f>
        <v>0</v>
      </c>
    </row>
    <row r="14" spans="1:10" ht="12.75">
      <c r="A14" s="392"/>
      <c r="B14" s="388"/>
      <c r="C14" s="146" t="s">
        <v>304</v>
      </c>
      <c r="D14" s="154" t="s">
        <v>305</v>
      </c>
      <c r="E14" s="155" t="s">
        <v>39</v>
      </c>
      <c r="F14" s="156">
        <v>1</v>
      </c>
      <c r="G14" s="157">
        <v>0</v>
      </c>
      <c r="H14" s="157"/>
      <c r="I14" s="158">
        <f>F14*G14</f>
        <v>0</v>
      </c>
      <c r="J14" s="158">
        <v>0</v>
      </c>
    </row>
    <row r="15" spans="1:10" ht="22.5">
      <c r="A15" s="392"/>
      <c r="B15" s="388"/>
      <c r="C15" s="146" t="s">
        <v>306</v>
      </c>
      <c r="D15" s="154" t="s">
        <v>307</v>
      </c>
      <c r="E15" s="155" t="s">
        <v>39</v>
      </c>
      <c r="F15" s="156">
        <v>1</v>
      </c>
      <c r="G15" s="157">
        <v>0</v>
      </c>
      <c r="H15" s="157"/>
      <c r="I15" s="158">
        <f>F15*G15</f>
        <v>0</v>
      </c>
      <c r="J15" s="158">
        <v>0</v>
      </c>
    </row>
    <row r="16" spans="1:10" ht="12.75">
      <c r="A16" s="159" t="s">
        <v>308</v>
      </c>
      <c r="B16" s="160"/>
      <c r="C16" s="146"/>
      <c r="D16" s="161"/>
      <c r="E16" s="155"/>
      <c r="F16" s="156"/>
      <c r="G16" s="157"/>
      <c r="H16" s="157"/>
      <c r="I16" s="152">
        <f>SUM(I13:I15)</f>
        <v>0</v>
      </c>
      <c r="J16" s="152">
        <f>SUM(J13:J15)</f>
        <v>0</v>
      </c>
    </row>
    <row r="17" spans="1:10" ht="12.75">
      <c r="A17" s="162"/>
      <c r="B17" s="163"/>
      <c r="C17" s="164"/>
      <c r="D17" s="165"/>
      <c r="E17" s="166"/>
      <c r="F17" s="167"/>
      <c r="G17" s="168"/>
      <c r="H17" s="168"/>
      <c r="I17" s="169"/>
      <c r="J17" s="169"/>
    </row>
    <row r="18" spans="1:10" ht="12.75">
      <c r="A18" s="387">
        <f>C18</f>
        <v>2</v>
      </c>
      <c r="B18" s="153" t="s">
        <v>41</v>
      </c>
      <c r="C18" s="153">
        <v>2</v>
      </c>
      <c r="D18" s="148" t="s">
        <v>51</v>
      </c>
      <c r="E18" s="170" t="s">
        <v>52</v>
      </c>
      <c r="F18" s="171"/>
      <c r="G18" s="171"/>
      <c r="H18" s="171"/>
      <c r="I18" s="152"/>
      <c r="J18" s="152"/>
    </row>
    <row r="19" spans="1:10" ht="33.75">
      <c r="A19" s="387"/>
      <c r="B19" s="153" t="s">
        <v>37</v>
      </c>
      <c r="C19" s="153">
        <v>4813</v>
      </c>
      <c r="D19" s="154" t="s">
        <v>309</v>
      </c>
      <c r="E19" s="172" t="s">
        <v>52</v>
      </c>
      <c r="F19" s="173">
        <v>1</v>
      </c>
      <c r="G19" s="173"/>
      <c r="H19" s="173"/>
      <c r="I19" s="158">
        <f>F19*G19</f>
        <v>0</v>
      </c>
      <c r="J19" s="158">
        <f>F19*H19</f>
        <v>0</v>
      </c>
    </row>
    <row r="20" spans="1:10" ht="12.75">
      <c r="A20" s="387"/>
      <c r="B20" s="153" t="s">
        <v>37</v>
      </c>
      <c r="C20" s="153">
        <v>88316</v>
      </c>
      <c r="D20" s="154" t="s">
        <v>310</v>
      </c>
      <c r="E20" s="172" t="s">
        <v>39</v>
      </c>
      <c r="F20" s="173">
        <v>2.5</v>
      </c>
      <c r="G20" s="173"/>
      <c r="H20" s="173"/>
      <c r="I20" s="158">
        <f>F20*G20</f>
        <v>0</v>
      </c>
      <c r="J20" s="158">
        <f>F20*H20</f>
        <v>0</v>
      </c>
    </row>
    <row r="21" spans="1:10" ht="12.75">
      <c r="A21" s="387"/>
      <c r="B21" s="153" t="s">
        <v>37</v>
      </c>
      <c r="C21" s="146">
        <v>88262</v>
      </c>
      <c r="D21" s="154" t="s">
        <v>311</v>
      </c>
      <c r="E21" s="172" t="s">
        <v>39</v>
      </c>
      <c r="F21" s="174">
        <v>2.5</v>
      </c>
      <c r="G21" s="173"/>
      <c r="H21" s="173"/>
      <c r="I21" s="158">
        <f>F21*G21</f>
        <v>0</v>
      </c>
      <c r="J21" s="158">
        <f>F21*H21</f>
        <v>0</v>
      </c>
    </row>
    <row r="22" spans="1:10" ht="12.75">
      <c r="A22" s="159" t="s">
        <v>308</v>
      </c>
      <c r="B22" s="153"/>
      <c r="C22" s="146"/>
      <c r="D22" s="154"/>
      <c r="E22" s="172"/>
      <c r="F22" s="174"/>
      <c r="G22" s="173"/>
      <c r="H22" s="173"/>
      <c r="I22" s="152">
        <f>SUM(I19:I21)</f>
        <v>0</v>
      </c>
      <c r="J22" s="152">
        <f>SUM(J19:J21)</f>
        <v>0</v>
      </c>
    </row>
    <row r="23" spans="1:10" ht="12.75">
      <c r="A23" s="162"/>
      <c r="B23" s="163"/>
      <c r="C23" s="164"/>
      <c r="D23" s="165"/>
      <c r="E23" s="166"/>
      <c r="F23" s="167"/>
      <c r="G23" s="168"/>
      <c r="H23" s="168"/>
      <c r="I23" s="169"/>
      <c r="J23" s="169"/>
    </row>
    <row r="24" spans="1:10" ht="33.75">
      <c r="A24" s="387">
        <f>C24</f>
        <v>3</v>
      </c>
      <c r="B24" s="147" t="s">
        <v>41</v>
      </c>
      <c r="C24" s="153">
        <v>3</v>
      </c>
      <c r="D24" s="148" t="s">
        <v>312</v>
      </c>
      <c r="E24" s="170" t="s">
        <v>52</v>
      </c>
      <c r="F24" s="175"/>
      <c r="G24" s="171"/>
      <c r="H24" s="171"/>
      <c r="I24" s="152"/>
      <c r="J24" s="152"/>
    </row>
    <row r="25" spans="1:10" ht="12.75">
      <c r="A25" s="387"/>
      <c r="B25" s="147" t="s">
        <v>37</v>
      </c>
      <c r="C25" s="153">
        <v>88316</v>
      </c>
      <c r="D25" s="154" t="s">
        <v>310</v>
      </c>
      <c r="E25" s="172" t="s">
        <v>39</v>
      </c>
      <c r="F25" s="173">
        <v>1.9</v>
      </c>
      <c r="G25" s="173"/>
      <c r="H25" s="173"/>
      <c r="I25" s="158">
        <f>F25*G25</f>
        <v>0</v>
      </c>
      <c r="J25" s="158">
        <f>F25*H25</f>
        <v>0</v>
      </c>
    </row>
    <row r="26" spans="1:10" ht="12.75">
      <c r="A26" s="159" t="s">
        <v>308</v>
      </c>
      <c r="B26" s="147"/>
      <c r="C26" s="153"/>
      <c r="D26" s="148"/>
      <c r="E26" s="172"/>
      <c r="F26" s="176"/>
      <c r="G26" s="173"/>
      <c r="H26" s="173"/>
      <c r="I26" s="152">
        <f>I25</f>
        <v>0</v>
      </c>
      <c r="J26" s="152">
        <f>J25</f>
        <v>0</v>
      </c>
    </row>
    <row r="27" spans="1:10" ht="12.75">
      <c r="A27" s="162"/>
      <c r="B27" s="177"/>
      <c r="C27" s="178"/>
      <c r="D27" s="179"/>
      <c r="E27" s="180"/>
      <c r="F27" s="181"/>
      <c r="G27" s="182"/>
      <c r="H27" s="182"/>
      <c r="I27" s="169"/>
      <c r="J27" s="169"/>
    </row>
    <row r="28" spans="1:10" ht="12.75">
      <c r="A28" s="387">
        <f>C28</f>
        <v>4</v>
      </c>
      <c r="B28" s="147" t="s">
        <v>41</v>
      </c>
      <c r="C28" s="153">
        <v>4</v>
      </c>
      <c r="D28" s="148" t="s">
        <v>82</v>
      </c>
      <c r="E28" s="170" t="s">
        <v>83</v>
      </c>
      <c r="F28" s="175"/>
      <c r="G28" s="171"/>
      <c r="H28" s="171"/>
      <c r="I28" s="152"/>
      <c r="J28" s="152"/>
    </row>
    <row r="29" spans="1:10" ht="12.75">
      <c r="A29" s="387"/>
      <c r="B29" s="147" t="s">
        <v>37</v>
      </c>
      <c r="C29" s="153">
        <v>88316</v>
      </c>
      <c r="D29" s="154" t="s">
        <v>310</v>
      </c>
      <c r="E29" s="172" t="s">
        <v>39</v>
      </c>
      <c r="F29" s="176">
        <v>30</v>
      </c>
      <c r="G29" s="173"/>
      <c r="H29" s="173"/>
      <c r="I29" s="158">
        <f>F29*G29</f>
        <v>0</v>
      </c>
      <c r="J29" s="158">
        <f>F29*H29</f>
        <v>0</v>
      </c>
    </row>
    <row r="30" spans="1:10" ht="12.75">
      <c r="A30" s="159" t="s">
        <v>308</v>
      </c>
      <c r="B30" s="147"/>
      <c r="C30" s="153"/>
      <c r="D30" s="148"/>
      <c r="E30" s="172"/>
      <c r="F30" s="176"/>
      <c r="G30" s="173"/>
      <c r="H30" s="173"/>
      <c r="I30" s="152">
        <f>SUM(I29)</f>
        <v>0</v>
      </c>
      <c r="J30" s="152">
        <f>SUM(J29)</f>
        <v>0</v>
      </c>
    </row>
    <row r="31" spans="1:10" ht="12.75">
      <c r="A31" s="162"/>
      <c r="B31" s="177"/>
      <c r="C31" s="178"/>
      <c r="D31" s="179"/>
      <c r="E31" s="180"/>
      <c r="F31" s="181"/>
      <c r="G31" s="182"/>
      <c r="H31" s="182"/>
      <c r="I31" s="169"/>
      <c r="J31" s="169"/>
    </row>
    <row r="32" spans="1:10" ht="22.5">
      <c r="A32" s="387">
        <f>C32</f>
        <v>5</v>
      </c>
      <c r="B32" s="147" t="s">
        <v>41</v>
      </c>
      <c r="C32" s="153">
        <v>5</v>
      </c>
      <c r="D32" s="148" t="s">
        <v>313</v>
      </c>
      <c r="E32" s="170" t="s">
        <v>86</v>
      </c>
      <c r="F32" s="175"/>
      <c r="G32" s="171"/>
      <c r="H32" s="171"/>
      <c r="I32" s="152"/>
      <c r="J32" s="152"/>
    </row>
    <row r="33" spans="1:10" ht="12.75">
      <c r="A33" s="387"/>
      <c r="B33" s="147" t="s">
        <v>37</v>
      </c>
      <c r="C33" s="153">
        <v>88316</v>
      </c>
      <c r="D33" s="154" t="s">
        <v>310</v>
      </c>
      <c r="E33" s="172" t="s">
        <v>39</v>
      </c>
      <c r="F33" s="176">
        <v>2.1</v>
      </c>
      <c r="G33" s="173"/>
      <c r="H33" s="173"/>
      <c r="I33" s="158">
        <f>F33*G33</f>
        <v>0</v>
      </c>
      <c r="J33" s="158">
        <f>F33*H33</f>
        <v>0</v>
      </c>
    </row>
    <row r="34" spans="1:10" ht="12.75">
      <c r="A34" s="159" t="s">
        <v>308</v>
      </c>
      <c r="B34" s="147"/>
      <c r="C34" s="153"/>
      <c r="D34" s="148"/>
      <c r="E34" s="172"/>
      <c r="F34" s="176"/>
      <c r="G34" s="173"/>
      <c r="H34" s="173"/>
      <c r="I34" s="152">
        <f>SUM(I33)</f>
        <v>0</v>
      </c>
      <c r="J34" s="152">
        <f>SUM(J33)</f>
        <v>0</v>
      </c>
    </row>
    <row r="35" spans="1:10" ht="12.75">
      <c r="A35" s="162"/>
      <c r="B35" s="177"/>
      <c r="C35" s="178"/>
      <c r="D35" s="179"/>
      <c r="E35" s="180"/>
      <c r="F35" s="181"/>
      <c r="G35" s="182"/>
      <c r="H35" s="182"/>
      <c r="I35" s="169"/>
      <c r="J35" s="169"/>
    </row>
    <row r="36" spans="1:10" ht="33.75">
      <c r="A36" s="387">
        <f>C36</f>
        <v>6</v>
      </c>
      <c r="B36" s="147" t="s">
        <v>41</v>
      </c>
      <c r="C36" s="153">
        <v>6</v>
      </c>
      <c r="D36" s="148" t="s">
        <v>314</v>
      </c>
      <c r="E36" s="170" t="s">
        <v>86</v>
      </c>
      <c r="F36" s="175"/>
      <c r="G36" s="171"/>
      <c r="H36" s="171"/>
      <c r="I36" s="152"/>
      <c r="J36" s="152"/>
    </row>
    <row r="37" spans="1:10" ht="22.5" customHeight="1">
      <c r="A37" s="387"/>
      <c r="B37" s="388" t="s">
        <v>315</v>
      </c>
      <c r="C37" s="146" t="s">
        <v>302</v>
      </c>
      <c r="D37" s="154" t="s">
        <v>316</v>
      </c>
      <c r="E37" s="172" t="s">
        <v>317</v>
      </c>
      <c r="F37" s="176">
        <v>0.1</v>
      </c>
      <c r="G37" s="173"/>
      <c r="H37" s="173"/>
      <c r="I37" s="158"/>
      <c r="J37" s="158">
        <f>F37*H37</f>
        <v>0</v>
      </c>
    </row>
    <row r="38" spans="1:10" ht="12.75">
      <c r="A38" s="387"/>
      <c r="B38" s="388"/>
      <c r="C38" s="146" t="s">
        <v>304</v>
      </c>
      <c r="D38" s="154" t="s">
        <v>318</v>
      </c>
      <c r="E38" s="172" t="s">
        <v>317</v>
      </c>
      <c r="F38" s="176">
        <v>0.1</v>
      </c>
      <c r="G38" s="173"/>
      <c r="H38" s="173"/>
      <c r="I38" s="158">
        <f>G38*F38</f>
        <v>0</v>
      </c>
      <c r="J38" s="158">
        <f>F38*H38</f>
        <v>0</v>
      </c>
    </row>
    <row r="39" spans="1:10" ht="12.75">
      <c r="A39" s="387"/>
      <c r="B39" s="388"/>
      <c r="C39" s="146"/>
      <c r="D39" s="154"/>
      <c r="E39" s="172"/>
      <c r="F39" s="176"/>
      <c r="G39" s="173"/>
      <c r="H39" s="173"/>
      <c r="I39" s="158"/>
      <c r="J39" s="158"/>
    </row>
    <row r="40" spans="1:10" ht="12.75">
      <c r="A40" s="387"/>
      <c r="B40" s="153" t="s">
        <v>37</v>
      </c>
      <c r="C40" s="146">
        <v>88309</v>
      </c>
      <c r="D40" s="154" t="s">
        <v>319</v>
      </c>
      <c r="E40" s="172" t="s">
        <v>39</v>
      </c>
      <c r="F40" s="176">
        <v>0.3</v>
      </c>
      <c r="G40" s="173"/>
      <c r="H40" s="173"/>
      <c r="I40" s="158">
        <f>F40*G40</f>
        <v>0</v>
      </c>
      <c r="J40" s="158">
        <f>F40*H40</f>
        <v>0</v>
      </c>
    </row>
    <row r="41" spans="1:10" ht="12.75">
      <c r="A41" s="387"/>
      <c r="B41" s="153" t="s">
        <v>37</v>
      </c>
      <c r="C41" s="153">
        <v>88316</v>
      </c>
      <c r="D41" s="154" t="s">
        <v>310</v>
      </c>
      <c r="E41" s="172" t="s">
        <v>39</v>
      </c>
      <c r="F41" s="176">
        <v>0.3</v>
      </c>
      <c r="G41" s="173"/>
      <c r="H41" s="173"/>
      <c r="I41" s="158">
        <f>F41*G41</f>
        <v>0</v>
      </c>
      <c r="J41" s="158">
        <f>F41*H41</f>
        <v>0</v>
      </c>
    </row>
    <row r="42" spans="1:10" ht="12.75">
      <c r="A42" s="159" t="s">
        <v>308</v>
      </c>
      <c r="B42" s="153"/>
      <c r="C42" s="146"/>
      <c r="D42" s="148"/>
      <c r="E42" s="172"/>
      <c r="F42" s="176"/>
      <c r="G42" s="173"/>
      <c r="H42" s="173"/>
      <c r="I42" s="152">
        <f>SUM(I37:I41)</f>
        <v>0</v>
      </c>
      <c r="J42" s="152">
        <f>SUM(J37:J41)</f>
        <v>0</v>
      </c>
    </row>
    <row r="43" spans="1:10" ht="12.75">
      <c r="A43" s="162"/>
      <c r="B43" s="178"/>
      <c r="C43" s="164"/>
      <c r="D43" s="179"/>
      <c r="E43" s="180"/>
      <c r="F43" s="181"/>
      <c r="G43" s="182"/>
      <c r="H43" s="182"/>
      <c r="I43" s="169"/>
      <c r="J43" s="169"/>
    </row>
    <row r="44" spans="1:10" ht="22.5">
      <c r="A44" s="387">
        <f>C44</f>
        <v>7</v>
      </c>
      <c r="B44" s="147" t="s">
        <v>41</v>
      </c>
      <c r="C44" s="153">
        <v>7</v>
      </c>
      <c r="D44" s="148" t="s">
        <v>90</v>
      </c>
      <c r="E44" s="170" t="s">
        <v>86</v>
      </c>
      <c r="F44" s="175"/>
      <c r="G44" s="171"/>
      <c r="H44" s="171"/>
      <c r="I44" s="152"/>
      <c r="J44" s="152"/>
    </row>
    <row r="45" spans="1:11" ht="22.5" customHeight="1">
      <c r="A45" s="387"/>
      <c r="B45" s="388" t="s">
        <v>315</v>
      </c>
      <c r="C45" s="146" t="s">
        <v>302</v>
      </c>
      <c r="D45" s="154" t="s">
        <v>316</v>
      </c>
      <c r="E45" s="172" t="s">
        <v>317</v>
      </c>
      <c r="F45" s="176">
        <v>0.8</v>
      </c>
      <c r="G45" s="173"/>
      <c r="H45" s="173"/>
      <c r="I45" s="158"/>
      <c r="J45" s="158">
        <f>F45*H45</f>
        <v>0</v>
      </c>
      <c r="K45" s="183"/>
    </row>
    <row r="46" spans="1:10" ht="22.5">
      <c r="A46" s="387"/>
      <c r="B46" s="388"/>
      <c r="C46" s="146" t="s">
        <v>304</v>
      </c>
      <c r="D46" s="154" t="s">
        <v>320</v>
      </c>
      <c r="E46" s="172" t="s">
        <v>317</v>
      </c>
      <c r="F46" s="176">
        <v>0.8</v>
      </c>
      <c r="G46" s="173"/>
      <c r="H46" s="173"/>
      <c r="I46" s="158">
        <f>G46*F46</f>
        <v>0</v>
      </c>
      <c r="J46" s="158">
        <f>F46*H46</f>
        <v>0</v>
      </c>
    </row>
    <row r="47" spans="1:10" ht="12.75">
      <c r="A47" s="387"/>
      <c r="B47" s="388"/>
      <c r="C47" s="146"/>
      <c r="D47" s="154"/>
      <c r="E47" s="172"/>
      <c r="F47" s="176"/>
      <c r="G47" s="173"/>
      <c r="H47" s="173"/>
      <c r="I47" s="158"/>
      <c r="J47" s="158"/>
    </row>
    <row r="48" spans="1:10" ht="12.75">
      <c r="A48" s="387"/>
      <c r="B48" s="153" t="s">
        <v>37</v>
      </c>
      <c r="C48" s="146">
        <v>88309</v>
      </c>
      <c r="D48" s="154" t="s">
        <v>319</v>
      </c>
      <c r="E48" s="172" t="s">
        <v>39</v>
      </c>
      <c r="F48" s="176">
        <v>0.55</v>
      </c>
      <c r="G48" s="173"/>
      <c r="H48" s="173"/>
      <c r="I48" s="158">
        <f>F48*G48</f>
        <v>0</v>
      </c>
      <c r="J48" s="158">
        <f>F48*H48</f>
        <v>0</v>
      </c>
    </row>
    <row r="49" spans="1:10" ht="12.75">
      <c r="A49" s="387"/>
      <c r="B49" s="153" t="s">
        <v>37</v>
      </c>
      <c r="C49" s="153">
        <v>88316</v>
      </c>
      <c r="D49" s="154" t="s">
        <v>310</v>
      </c>
      <c r="E49" s="172" t="s">
        <v>39</v>
      </c>
      <c r="F49" s="176">
        <v>0.55</v>
      </c>
      <c r="G49" s="173"/>
      <c r="H49" s="173"/>
      <c r="I49" s="158">
        <f>F49*G49</f>
        <v>0</v>
      </c>
      <c r="J49" s="158">
        <f>F49*H49</f>
        <v>0</v>
      </c>
    </row>
    <row r="50" spans="1:10" ht="12.75">
      <c r="A50" s="159" t="s">
        <v>308</v>
      </c>
      <c r="B50" s="147"/>
      <c r="C50" s="146"/>
      <c r="D50" s="154"/>
      <c r="E50" s="172"/>
      <c r="F50" s="176"/>
      <c r="G50" s="173"/>
      <c r="H50" s="173"/>
      <c r="I50" s="152">
        <f>SUM(I45:I49)</f>
        <v>0</v>
      </c>
      <c r="J50" s="152">
        <f>SUM(J45:J49)</f>
        <v>0</v>
      </c>
    </row>
    <row r="51" spans="1:10" ht="12.75">
      <c r="A51" s="162"/>
      <c r="B51" s="177"/>
      <c r="C51" s="164"/>
      <c r="D51" s="179"/>
      <c r="E51" s="180"/>
      <c r="F51" s="181"/>
      <c r="G51" s="182"/>
      <c r="H51" s="182"/>
      <c r="I51" s="169"/>
      <c r="J51" s="169"/>
    </row>
    <row r="52" spans="1:10" ht="22.5">
      <c r="A52" s="387">
        <f>C52</f>
        <v>8</v>
      </c>
      <c r="B52" s="147" t="s">
        <v>41</v>
      </c>
      <c r="C52" s="153">
        <v>8</v>
      </c>
      <c r="D52" s="148" t="s">
        <v>321</v>
      </c>
      <c r="E52" s="170" t="s">
        <v>52</v>
      </c>
      <c r="F52" s="175"/>
      <c r="G52" s="171"/>
      <c r="H52" s="171"/>
      <c r="I52" s="152"/>
      <c r="J52" s="152"/>
    </row>
    <row r="53" spans="1:10" ht="22.5" customHeight="1">
      <c r="A53" s="387"/>
      <c r="B53" s="388" t="s">
        <v>315</v>
      </c>
      <c r="C53" s="146" t="s">
        <v>302</v>
      </c>
      <c r="D53" s="154" t="s">
        <v>316</v>
      </c>
      <c r="E53" s="172" t="s">
        <v>317</v>
      </c>
      <c r="F53" s="176">
        <v>1.5</v>
      </c>
      <c r="G53" s="173"/>
      <c r="H53" s="173"/>
      <c r="I53" s="158"/>
      <c r="J53" s="158">
        <f>F53*H53</f>
        <v>0</v>
      </c>
    </row>
    <row r="54" spans="1:10" ht="12.75">
      <c r="A54" s="387"/>
      <c r="B54" s="388"/>
      <c r="C54" s="146" t="s">
        <v>304</v>
      </c>
      <c r="D54" s="154" t="s">
        <v>318</v>
      </c>
      <c r="E54" s="172" t="s">
        <v>317</v>
      </c>
      <c r="F54" s="176">
        <v>1.5</v>
      </c>
      <c r="G54" s="173"/>
      <c r="H54" s="173"/>
      <c r="I54" s="158">
        <f>G54*F54</f>
        <v>0</v>
      </c>
      <c r="J54" s="158">
        <f>F54*H54</f>
        <v>0</v>
      </c>
    </row>
    <row r="55" spans="1:10" ht="12.75">
      <c r="A55" s="387"/>
      <c r="B55" s="388"/>
      <c r="C55" s="146"/>
      <c r="D55" s="154"/>
      <c r="E55" s="172"/>
      <c r="F55" s="176"/>
      <c r="G55" s="173"/>
      <c r="H55" s="173"/>
      <c r="I55" s="158"/>
      <c r="J55" s="158"/>
    </row>
    <row r="56" spans="1:10" ht="12.75">
      <c r="A56" s="387"/>
      <c r="B56" s="153" t="s">
        <v>37</v>
      </c>
      <c r="C56" s="146">
        <v>88309</v>
      </c>
      <c r="D56" s="154" t="s">
        <v>319</v>
      </c>
      <c r="E56" s="172" t="s">
        <v>39</v>
      </c>
      <c r="F56" s="176">
        <v>0.5</v>
      </c>
      <c r="G56" s="173"/>
      <c r="H56" s="173"/>
      <c r="I56" s="158">
        <f>F56*G56</f>
        <v>0</v>
      </c>
      <c r="J56" s="158">
        <f>F56*H56</f>
        <v>0</v>
      </c>
    </row>
    <row r="57" spans="1:10" ht="12.75">
      <c r="A57" s="387"/>
      <c r="B57" s="153" t="s">
        <v>37</v>
      </c>
      <c r="C57" s="153">
        <v>88316</v>
      </c>
      <c r="D57" s="154" t="s">
        <v>310</v>
      </c>
      <c r="E57" s="172" t="s">
        <v>39</v>
      </c>
      <c r="F57" s="176">
        <v>0.5</v>
      </c>
      <c r="G57" s="173"/>
      <c r="H57" s="173"/>
      <c r="I57" s="158">
        <f>F57*G57</f>
        <v>0</v>
      </c>
      <c r="J57" s="158">
        <f>F57*H57</f>
        <v>0</v>
      </c>
    </row>
    <row r="58" spans="1:10" ht="12.75">
      <c r="A58" s="159" t="s">
        <v>308</v>
      </c>
      <c r="B58" s="153"/>
      <c r="C58" s="146"/>
      <c r="D58" s="148"/>
      <c r="E58" s="172"/>
      <c r="F58" s="176"/>
      <c r="G58" s="173"/>
      <c r="H58" s="173"/>
      <c r="I58" s="152">
        <f>SUM(I53:I57)</f>
        <v>0</v>
      </c>
      <c r="J58" s="152">
        <f>SUM(J53:J57)</f>
        <v>0</v>
      </c>
    </row>
    <row r="59" spans="1:10" ht="12.75">
      <c r="A59" s="162"/>
      <c r="B59" s="177"/>
      <c r="C59" s="164"/>
      <c r="D59" s="179"/>
      <c r="E59" s="180"/>
      <c r="F59" s="181"/>
      <c r="G59" s="182"/>
      <c r="H59" s="182"/>
      <c r="I59" s="169"/>
      <c r="J59" s="169"/>
    </row>
    <row r="60" spans="1:10" ht="12.75">
      <c r="A60" s="387">
        <f>C60</f>
        <v>9</v>
      </c>
      <c r="B60" s="153" t="s">
        <v>41</v>
      </c>
      <c r="C60" s="153">
        <v>9</v>
      </c>
      <c r="D60" s="148" t="s">
        <v>100</v>
      </c>
      <c r="E60" s="170"/>
      <c r="F60" s="184"/>
      <c r="G60" s="184"/>
      <c r="H60" s="184"/>
      <c r="I60" s="152"/>
      <c r="J60" s="152"/>
    </row>
    <row r="61" spans="1:10" ht="12.75">
      <c r="A61" s="387"/>
      <c r="B61" s="153" t="s">
        <v>37</v>
      </c>
      <c r="C61" s="153">
        <v>88316</v>
      </c>
      <c r="D61" s="154" t="s">
        <v>310</v>
      </c>
      <c r="E61" s="172" t="s">
        <v>39</v>
      </c>
      <c r="F61" s="173">
        <v>0.8</v>
      </c>
      <c r="G61" s="173"/>
      <c r="H61" s="173"/>
      <c r="I61" s="158">
        <f>F61*G61</f>
        <v>0</v>
      </c>
      <c r="J61" s="158">
        <f>F61*H61</f>
        <v>0</v>
      </c>
    </row>
    <row r="62" spans="1:10" ht="12.75">
      <c r="A62" s="185" t="s">
        <v>308</v>
      </c>
      <c r="B62" s="153"/>
      <c r="C62" s="146"/>
      <c r="D62" s="154"/>
      <c r="E62" s="172"/>
      <c r="F62" s="174"/>
      <c r="G62" s="173"/>
      <c r="H62" s="173"/>
      <c r="I62" s="152">
        <f>SUM(I61:I61)</f>
        <v>0</v>
      </c>
      <c r="J62" s="152">
        <f>SUM(J61:J61)</f>
        <v>0</v>
      </c>
    </row>
    <row r="63" spans="1:10" ht="12.75">
      <c r="A63" s="162"/>
      <c r="B63" s="177"/>
      <c r="C63" s="164"/>
      <c r="D63" s="179"/>
      <c r="E63" s="180"/>
      <c r="F63" s="181"/>
      <c r="G63" s="182"/>
      <c r="H63" s="182"/>
      <c r="I63" s="169"/>
      <c r="J63" s="169"/>
    </row>
    <row r="64" spans="1:10" ht="12.75">
      <c r="A64" s="389">
        <f>C64</f>
        <v>10</v>
      </c>
      <c r="B64" s="186" t="s">
        <v>41</v>
      </c>
      <c r="C64" s="187">
        <v>10</v>
      </c>
      <c r="D64" s="188" t="s">
        <v>322</v>
      </c>
      <c r="E64" s="189" t="s">
        <v>101</v>
      </c>
      <c r="F64" s="175"/>
      <c r="G64" s="171"/>
      <c r="H64" s="171"/>
      <c r="I64" s="152"/>
      <c r="J64" s="152"/>
    </row>
    <row r="65" spans="1:10" ht="11.25" customHeight="1">
      <c r="A65" s="389"/>
      <c r="B65" s="390" t="s">
        <v>315</v>
      </c>
      <c r="C65" s="190" t="s">
        <v>302</v>
      </c>
      <c r="D65" s="191" t="s">
        <v>323</v>
      </c>
      <c r="E65" s="192" t="s">
        <v>101</v>
      </c>
      <c r="F65" s="176">
        <v>1.1</v>
      </c>
      <c r="G65" s="173"/>
      <c r="H65" s="173"/>
      <c r="I65" s="158">
        <f>G65*F65</f>
        <v>0</v>
      </c>
      <c r="J65" s="158">
        <f>F65*H65</f>
        <v>0</v>
      </c>
    </row>
    <row r="66" spans="1:10" ht="22.5">
      <c r="A66" s="389"/>
      <c r="B66" s="390"/>
      <c r="C66" s="190" t="s">
        <v>304</v>
      </c>
      <c r="D66" s="191" t="s">
        <v>324</v>
      </c>
      <c r="E66" s="192" t="s">
        <v>101</v>
      </c>
      <c r="F66" s="176">
        <v>1.1</v>
      </c>
      <c r="G66" s="173"/>
      <c r="H66" s="173"/>
      <c r="I66" s="158"/>
      <c r="J66" s="158"/>
    </row>
    <row r="67" spans="1:10" ht="22.5">
      <c r="A67" s="389"/>
      <c r="B67" s="390"/>
      <c r="C67" s="190" t="s">
        <v>306</v>
      </c>
      <c r="D67" s="191" t="s">
        <v>325</v>
      </c>
      <c r="E67" s="192" t="s">
        <v>101</v>
      </c>
      <c r="F67" s="176">
        <v>1.1</v>
      </c>
      <c r="G67" s="173"/>
      <c r="H67" s="173"/>
      <c r="I67" s="158"/>
      <c r="J67" s="158"/>
    </row>
    <row r="68" spans="1:10" ht="12.75">
      <c r="A68" s="389"/>
      <c r="B68" s="187" t="s">
        <v>37</v>
      </c>
      <c r="C68" s="190">
        <v>88309</v>
      </c>
      <c r="D68" s="191" t="s">
        <v>319</v>
      </c>
      <c r="E68" s="192" t="s">
        <v>39</v>
      </c>
      <c r="F68" s="176">
        <v>0.3</v>
      </c>
      <c r="G68" s="173"/>
      <c r="H68" s="173"/>
      <c r="I68" s="158">
        <f>G68*F68</f>
        <v>0</v>
      </c>
      <c r="J68" s="158">
        <f>F68*H68</f>
        <v>0</v>
      </c>
    </row>
    <row r="69" spans="1:10" ht="12.75">
      <c r="A69" s="389"/>
      <c r="B69" s="187" t="s">
        <v>37</v>
      </c>
      <c r="C69" s="190">
        <v>88316</v>
      </c>
      <c r="D69" s="191" t="s">
        <v>310</v>
      </c>
      <c r="E69" s="192" t="s">
        <v>39</v>
      </c>
      <c r="F69" s="176">
        <v>0.3</v>
      </c>
      <c r="G69" s="173"/>
      <c r="H69" s="173"/>
      <c r="I69" s="158">
        <f>G69*F69</f>
        <v>0</v>
      </c>
      <c r="J69" s="158">
        <f>F69*H69</f>
        <v>0</v>
      </c>
    </row>
    <row r="70" spans="1:10" ht="12.75">
      <c r="A70" s="193" t="s">
        <v>308</v>
      </c>
      <c r="B70" s="186"/>
      <c r="C70" s="190"/>
      <c r="D70" s="191"/>
      <c r="E70" s="192"/>
      <c r="F70" s="176"/>
      <c r="G70" s="173"/>
      <c r="H70" s="173"/>
      <c r="I70" s="152">
        <f>SUM(I65:I69)</f>
        <v>0</v>
      </c>
      <c r="J70" s="152">
        <f>SUM(J65:J69)</f>
        <v>0</v>
      </c>
    </row>
    <row r="71" spans="1:10" ht="12.75">
      <c r="A71" s="194"/>
      <c r="B71" s="178"/>
      <c r="C71" s="164"/>
      <c r="D71" s="179"/>
      <c r="E71" s="180"/>
      <c r="F71" s="195"/>
      <c r="G71" s="182"/>
      <c r="H71" s="182"/>
      <c r="I71" s="196"/>
      <c r="J71" s="196"/>
    </row>
    <row r="72" spans="1:10" ht="12.75">
      <c r="A72" s="389">
        <f>C72</f>
        <v>11</v>
      </c>
      <c r="B72" s="187" t="s">
        <v>326</v>
      </c>
      <c r="C72" s="187">
        <v>11</v>
      </c>
      <c r="D72" s="188" t="s">
        <v>327</v>
      </c>
      <c r="E72" s="189" t="s">
        <v>101</v>
      </c>
      <c r="F72" s="197"/>
      <c r="G72" s="171"/>
      <c r="H72" s="171"/>
      <c r="I72" s="152"/>
      <c r="J72" s="152"/>
    </row>
    <row r="73" spans="1:10" ht="11.25" customHeight="1">
      <c r="A73" s="389"/>
      <c r="B73" s="390" t="s">
        <v>315</v>
      </c>
      <c r="C73" s="198" t="s">
        <v>302</v>
      </c>
      <c r="D73" s="199" t="s">
        <v>328</v>
      </c>
      <c r="E73" s="192" t="s">
        <v>317</v>
      </c>
      <c r="F73" s="200">
        <v>0.2</v>
      </c>
      <c r="G73" s="173"/>
      <c r="H73" s="173"/>
      <c r="I73" s="158">
        <f>F73*G73</f>
        <v>0</v>
      </c>
      <c r="J73" s="158">
        <f>F73*H73</f>
        <v>0</v>
      </c>
    </row>
    <row r="74" spans="1:10" ht="12.75">
      <c r="A74" s="389"/>
      <c r="B74" s="390"/>
      <c r="C74" s="198" t="s">
        <v>304</v>
      </c>
      <c r="D74" s="199" t="s">
        <v>329</v>
      </c>
      <c r="E74" s="192" t="s">
        <v>317</v>
      </c>
      <c r="F74" s="200">
        <v>0.2</v>
      </c>
      <c r="G74" s="173"/>
      <c r="H74" s="173"/>
      <c r="I74" s="158"/>
      <c r="J74" s="158"/>
    </row>
    <row r="75" spans="1:10" ht="12.75">
      <c r="A75" s="389"/>
      <c r="B75" s="390"/>
      <c r="C75" s="198" t="s">
        <v>306</v>
      </c>
      <c r="D75" s="199" t="s">
        <v>330</v>
      </c>
      <c r="E75" s="192" t="s">
        <v>317</v>
      </c>
      <c r="F75" s="200">
        <v>0.2</v>
      </c>
      <c r="G75" s="173"/>
      <c r="H75" s="173"/>
      <c r="I75" s="158"/>
      <c r="J75" s="158"/>
    </row>
    <row r="76" spans="1:10" ht="12.75">
      <c r="A76" s="389"/>
      <c r="B76" s="187" t="s">
        <v>37</v>
      </c>
      <c r="C76" s="146">
        <v>88310</v>
      </c>
      <c r="D76" s="191" t="s">
        <v>331</v>
      </c>
      <c r="E76" s="192" t="s">
        <v>39</v>
      </c>
      <c r="F76" s="174">
        <v>0.5</v>
      </c>
      <c r="G76" s="173"/>
      <c r="H76" s="173"/>
      <c r="I76" s="158">
        <f>F76*G76</f>
        <v>0</v>
      </c>
      <c r="J76" s="158">
        <f>F76*H76</f>
        <v>0</v>
      </c>
    </row>
    <row r="77" spans="1:10" ht="12.75">
      <c r="A77" s="389"/>
      <c r="B77" s="187" t="s">
        <v>37</v>
      </c>
      <c r="C77" s="146">
        <v>88316</v>
      </c>
      <c r="D77" s="191" t="s">
        <v>310</v>
      </c>
      <c r="E77" s="192" t="s">
        <v>39</v>
      </c>
      <c r="F77" s="174">
        <v>0.5</v>
      </c>
      <c r="G77" s="173"/>
      <c r="H77" s="173"/>
      <c r="I77" s="158">
        <f>F77*G77</f>
        <v>0</v>
      </c>
      <c r="J77" s="158">
        <f>F77*H77</f>
        <v>0</v>
      </c>
    </row>
    <row r="78" spans="1:10" ht="12.75">
      <c r="A78" s="193" t="s">
        <v>308</v>
      </c>
      <c r="B78" s="187"/>
      <c r="C78" s="190"/>
      <c r="D78" s="191"/>
      <c r="E78" s="192"/>
      <c r="F78" s="174"/>
      <c r="G78" s="173"/>
      <c r="H78" s="173"/>
      <c r="I78" s="152">
        <f>SUM(I73:I77)</f>
        <v>0</v>
      </c>
      <c r="J78" s="152">
        <f>SUM(J73:J77)</f>
        <v>0</v>
      </c>
    </row>
    <row r="79" spans="1:10" ht="12.75">
      <c r="A79" s="201"/>
      <c r="B79" s="177"/>
      <c r="C79" s="164"/>
      <c r="D79" s="179"/>
      <c r="E79" s="180"/>
      <c r="F79" s="181"/>
      <c r="G79" s="182"/>
      <c r="H79" s="182"/>
      <c r="I79" s="169"/>
      <c r="J79" s="169"/>
    </row>
    <row r="80" spans="1:10" ht="12.75">
      <c r="A80" s="387">
        <f>C80</f>
        <v>12</v>
      </c>
      <c r="B80" s="147" t="s">
        <v>41</v>
      </c>
      <c r="C80" s="153">
        <v>12</v>
      </c>
      <c r="D80" s="148" t="s">
        <v>117</v>
      </c>
      <c r="E80" s="170" t="s">
        <v>86</v>
      </c>
      <c r="F80" s="176"/>
      <c r="G80" s="173"/>
      <c r="H80" s="173"/>
      <c r="I80" s="158"/>
      <c r="J80" s="158"/>
    </row>
    <row r="81" spans="1:10" ht="12.75">
      <c r="A81" s="387"/>
      <c r="B81" s="147" t="s">
        <v>37</v>
      </c>
      <c r="C81" s="146">
        <v>88309</v>
      </c>
      <c r="D81" s="154" t="s">
        <v>319</v>
      </c>
      <c r="E81" s="172" t="s">
        <v>39</v>
      </c>
      <c r="F81" s="176">
        <v>4</v>
      </c>
      <c r="G81" s="173"/>
      <c r="H81" s="173"/>
      <c r="I81" s="158">
        <f>F81*G81</f>
        <v>0</v>
      </c>
      <c r="J81" s="158">
        <f>F81*H81</f>
        <v>0</v>
      </c>
    </row>
    <row r="82" spans="1:10" ht="12.75">
      <c r="A82" s="387"/>
      <c r="B82" s="147" t="s">
        <v>37</v>
      </c>
      <c r="C82" s="153">
        <v>88316</v>
      </c>
      <c r="D82" s="154" t="s">
        <v>310</v>
      </c>
      <c r="E82" s="172" t="s">
        <v>39</v>
      </c>
      <c r="F82" s="176">
        <v>4</v>
      </c>
      <c r="G82" s="173"/>
      <c r="H82" s="173"/>
      <c r="I82" s="158">
        <f>F82*G82</f>
        <v>0</v>
      </c>
      <c r="J82" s="158">
        <f>F82*H82</f>
        <v>0</v>
      </c>
    </row>
    <row r="83" spans="1:10" ht="12.75">
      <c r="A83" s="159" t="s">
        <v>308</v>
      </c>
      <c r="B83" s="147"/>
      <c r="C83" s="146"/>
      <c r="D83" s="154"/>
      <c r="E83" s="172"/>
      <c r="F83" s="176"/>
      <c r="G83" s="173"/>
      <c r="H83" s="173"/>
      <c r="I83" s="152">
        <f>SUM(I81:I82)</f>
        <v>0</v>
      </c>
      <c r="J83" s="152">
        <f>SUM(J81:J82)</f>
        <v>0</v>
      </c>
    </row>
    <row r="84" spans="1:10" ht="12.75">
      <c r="A84" s="162"/>
      <c r="B84" s="177"/>
      <c r="C84" s="164"/>
      <c r="D84" s="179"/>
      <c r="E84" s="180"/>
      <c r="F84" s="181"/>
      <c r="G84" s="182"/>
      <c r="H84" s="182"/>
      <c r="I84" s="169"/>
      <c r="J84" s="169"/>
    </row>
    <row r="85" spans="1:10" ht="12.75">
      <c r="A85" s="387">
        <f>C85</f>
        <v>13</v>
      </c>
      <c r="B85" s="147" t="s">
        <v>41</v>
      </c>
      <c r="C85" s="153">
        <v>13</v>
      </c>
      <c r="D85" s="185" t="s">
        <v>119</v>
      </c>
      <c r="E85" s="170" t="s">
        <v>86</v>
      </c>
      <c r="F85" s="175"/>
      <c r="G85" s="171"/>
      <c r="H85" s="171"/>
      <c r="I85" s="152"/>
      <c r="J85" s="152"/>
    </row>
    <row r="86" spans="1:10" ht="12.75">
      <c r="A86" s="387"/>
      <c r="B86" s="153" t="s">
        <v>37</v>
      </c>
      <c r="C86" s="153">
        <v>88316</v>
      </c>
      <c r="D86" s="154" t="s">
        <v>310</v>
      </c>
      <c r="E86" s="172" t="s">
        <v>39</v>
      </c>
      <c r="F86" s="176">
        <v>0.7</v>
      </c>
      <c r="G86" s="173"/>
      <c r="H86" s="173"/>
      <c r="I86" s="158">
        <f>F86*G86</f>
        <v>0</v>
      </c>
      <c r="J86" s="158">
        <f>F86*H86</f>
        <v>0</v>
      </c>
    </row>
    <row r="87" spans="1:10" ht="12.75">
      <c r="A87" s="159" t="s">
        <v>308</v>
      </c>
      <c r="B87" s="147"/>
      <c r="C87" s="146"/>
      <c r="D87" s="154"/>
      <c r="E87" s="172"/>
      <c r="F87" s="176"/>
      <c r="G87" s="173"/>
      <c r="H87" s="173"/>
      <c r="I87" s="152">
        <f>SUM(I86)</f>
        <v>0</v>
      </c>
      <c r="J87" s="152">
        <f>SUM(J86)</f>
        <v>0</v>
      </c>
    </row>
    <row r="88" spans="1:10" ht="12.75">
      <c r="A88" s="162"/>
      <c r="B88" s="178"/>
      <c r="C88" s="164"/>
      <c r="D88" s="179"/>
      <c r="E88" s="180"/>
      <c r="F88" s="181"/>
      <c r="G88" s="182"/>
      <c r="H88" s="182"/>
      <c r="I88" s="169"/>
      <c r="J88" s="169"/>
    </row>
    <row r="89" spans="1:10" ht="12.75">
      <c r="A89" s="387">
        <f>C89</f>
        <v>14</v>
      </c>
      <c r="B89" s="147" t="s">
        <v>41</v>
      </c>
      <c r="C89" s="153">
        <v>14</v>
      </c>
      <c r="D89" s="148" t="s">
        <v>332</v>
      </c>
      <c r="E89" s="170" t="s">
        <v>86</v>
      </c>
      <c r="F89" s="175"/>
      <c r="G89" s="171"/>
      <c r="H89" s="171"/>
      <c r="I89" s="152"/>
      <c r="J89" s="152"/>
    </row>
    <row r="90" spans="1:10" ht="22.5" customHeight="1">
      <c r="A90" s="387"/>
      <c r="B90" s="388" t="s">
        <v>315</v>
      </c>
      <c r="C90" s="146" t="s">
        <v>302</v>
      </c>
      <c r="D90" s="154" t="s">
        <v>333</v>
      </c>
      <c r="E90" s="172" t="s">
        <v>317</v>
      </c>
      <c r="F90" s="176">
        <v>0.08</v>
      </c>
      <c r="G90" s="173"/>
      <c r="H90" s="173"/>
      <c r="I90" s="158">
        <v>0</v>
      </c>
      <c r="J90" s="158">
        <f>F90*H90</f>
        <v>0</v>
      </c>
    </row>
    <row r="91" spans="1:10" ht="22.5">
      <c r="A91" s="387"/>
      <c r="B91" s="388"/>
      <c r="C91" s="146" t="s">
        <v>304</v>
      </c>
      <c r="D91" s="154" t="s">
        <v>334</v>
      </c>
      <c r="E91" s="172" t="s">
        <v>317</v>
      </c>
      <c r="F91" s="176">
        <v>0.08</v>
      </c>
      <c r="G91" s="173"/>
      <c r="H91" s="173"/>
      <c r="I91" s="158">
        <f>G91*F91</f>
        <v>0</v>
      </c>
      <c r="J91" s="158">
        <f>F91*H91</f>
        <v>0</v>
      </c>
    </row>
    <row r="92" spans="1:10" ht="22.5">
      <c r="A92" s="387"/>
      <c r="B92" s="388"/>
      <c r="C92" s="146" t="s">
        <v>306</v>
      </c>
      <c r="D92" s="154" t="s">
        <v>335</v>
      </c>
      <c r="E92" s="172" t="s">
        <v>317</v>
      </c>
      <c r="F92" s="176">
        <v>0.08</v>
      </c>
      <c r="G92" s="173"/>
      <c r="H92" s="173"/>
      <c r="I92" s="158"/>
      <c r="J92" s="158">
        <f>F92*H92</f>
        <v>0</v>
      </c>
    </row>
    <row r="93" spans="1:10" ht="12.75">
      <c r="A93" s="387"/>
      <c r="B93" s="153" t="s">
        <v>37</v>
      </c>
      <c r="C93" s="153">
        <v>88316</v>
      </c>
      <c r="D93" s="154" t="s">
        <v>310</v>
      </c>
      <c r="E93" s="172" t="s">
        <v>39</v>
      </c>
      <c r="F93" s="176">
        <v>0.45</v>
      </c>
      <c r="G93" s="173"/>
      <c r="H93" s="173"/>
      <c r="I93" s="158">
        <f>F93*G93</f>
        <v>0</v>
      </c>
      <c r="J93" s="158">
        <f>F93*H93</f>
        <v>0</v>
      </c>
    </row>
    <row r="94" spans="1:10" ht="12.75">
      <c r="A94" s="159" t="s">
        <v>308</v>
      </c>
      <c r="B94" s="147"/>
      <c r="C94" s="146"/>
      <c r="D94" s="154"/>
      <c r="E94" s="172"/>
      <c r="F94" s="176"/>
      <c r="G94" s="173"/>
      <c r="H94" s="173"/>
      <c r="I94" s="152">
        <f>SUM(I90:I93)</f>
        <v>0</v>
      </c>
      <c r="J94" s="152">
        <f>SUM(J90:J93)</f>
        <v>0</v>
      </c>
    </row>
    <row r="95" spans="1:10" ht="12.75">
      <c r="A95" s="162"/>
      <c r="B95" s="178"/>
      <c r="C95" s="164"/>
      <c r="D95" s="179"/>
      <c r="E95" s="180"/>
      <c r="F95" s="181"/>
      <c r="G95" s="182"/>
      <c r="H95" s="182"/>
      <c r="I95" s="169"/>
      <c r="J95" s="169"/>
    </row>
    <row r="96" spans="1:10" ht="22.5">
      <c r="A96" s="387">
        <f>C96</f>
        <v>15</v>
      </c>
      <c r="B96" s="147" t="s">
        <v>41</v>
      </c>
      <c r="C96" s="153">
        <v>15</v>
      </c>
      <c r="D96" s="148" t="s">
        <v>336</v>
      </c>
      <c r="E96" s="170" t="s">
        <v>52</v>
      </c>
      <c r="F96" s="175"/>
      <c r="G96" s="171"/>
      <c r="H96" s="171"/>
      <c r="I96" s="152"/>
      <c r="J96" s="152"/>
    </row>
    <row r="97" spans="1:10" ht="22.5" customHeight="1">
      <c r="A97" s="387"/>
      <c r="B97" s="388" t="s">
        <v>315</v>
      </c>
      <c r="C97" s="153" t="s">
        <v>302</v>
      </c>
      <c r="D97" s="154" t="s">
        <v>337</v>
      </c>
      <c r="E97" s="172" t="s">
        <v>317</v>
      </c>
      <c r="F97" s="176">
        <v>130</v>
      </c>
      <c r="G97" s="173"/>
      <c r="H97" s="173"/>
      <c r="I97" s="158">
        <v>0</v>
      </c>
      <c r="J97" s="158">
        <f>F97*H97</f>
        <v>0</v>
      </c>
    </row>
    <row r="98" spans="1:10" ht="22.5">
      <c r="A98" s="387"/>
      <c r="B98" s="388"/>
      <c r="C98" s="153" t="s">
        <v>304</v>
      </c>
      <c r="D98" s="154" t="s">
        <v>338</v>
      </c>
      <c r="E98" s="172" t="s">
        <v>317</v>
      </c>
      <c r="F98" s="176">
        <v>130</v>
      </c>
      <c r="G98" s="173"/>
      <c r="H98" s="173"/>
      <c r="I98" s="158">
        <f>G98*F98</f>
        <v>0</v>
      </c>
      <c r="J98" s="158">
        <f>F98*H98</f>
        <v>0</v>
      </c>
    </row>
    <row r="99" spans="1:10" ht="22.5">
      <c r="A99" s="387"/>
      <c r="B99" s="388"/>
      <c r="C99" s="153" t="s">
        <v>306</v>
      </c>
      <c r="D99" s="154" t="s">
        <v>339</v>
      </c>
      <c r="E99" s="172" t="s">
        <v>317</v>
      </c>
      <c r="F99" s="176">
        <v>130</v>
      </c>
      <c r="G99" s="173"/>
      <c r="H99" s="173"/>
      <c r="I99" s="158">
        <v>0</v>
      </c>
      <c r="J99" s="158">
        <f>F99*H99</f>
        <v>0</v>
      </c>
    </row>
    <row r="100" spans="1:10" ht="12.75">
      <c r="A100" s="387"/>
      <c r="B100" s="153" t="s">
        <v>37</v>
      </c>
      <c r="C100" s="146">
        <v>88309</v>
      </c>
      <c r="D100" s="154" t="s">
        <v>319</v>
      </c>
      <c r="E100" s="172" t="s">
        <v>39</v>
      </c>
      <c r="F100" s="176">
        <v>4.9</v>
      </c>
      <c r="G100" s="173"/>
      <c r="H100" s="173"/>
      <c r="I100" s="158">
        <f>F100*G100</f>
        <v>0</v>
      </c>
      <c r="J100" s="158">
        <f>F100*H100</f>
        <v>0</v>
      </c>
    </row>
    <row r="101" spans="1:10" ht="12.75">
      <c r="A101" s="387"/>
      <c r="B101" s="153" t="s">
        <v>37</v>
      </c>
      <c r="C101" s="153">
        <v>88316</v>
      </c>
      <c r="D101" s="154" t="s">
        <v>310</v>
      </c>
      <c r="E101" s="172" t="s">
        <v>39</v>
      </c>
      <c r="F101" s="176">
        <v>4.9</v>
      </c>
      <c r="G101" s="173"/>
      <c r="H101" s="173"/>
      <c r="I101" s="158">
        <f>F101*G101</f>
        <v>0</v>
      </c>
      <c r="J101" s="158">
        <f>F101*H101</f>
        <v>0</v>
      </c>
    </row>
    <row r="102" spans="1:10" ht="12.75">
      <c r="A102" s="159" t="s">
        <v>308</v>
      </c>
      <c r="B102" s="147"/>
      <c r="C102" s="146"/>
      <c r="D102" s="154"/>
      <c r="E102" s="172"/>
      <c r="F102" s="176"/>
      <c r="G102" s="173"/>
      <c r="H102" s="173"/>
      <c r="I102" s="152">
        <f>SUM(I97:I101)</f>
        <v>0</v>
      </c>
      <c r="J102" s="152">
        <f>SUM(J97:J101)</f>
        <v>0</v>
      </c>
    </row>
    <row r="103" spans="1:10" ht="12.75">
      <c r="A103" s="162"/>
      <c r="B103" s="178"/>
      <c r="C103" s="164"/>
      <c r="D103" s="179"/>
      <c r="E103" s="180"/>
      <c r="F103" s="181"/>
      <c r="G103" s="182"/>
      <c r="H103" s="182"/>
      <c r="I103" s="169"/>
      <c r="J103" s="169"/>
    </row>
    <row r="104" spans="1:10" ht="12.75">
      <c r="A104" s="389">
        <f>C104</f>
        <v>16</v>
      </c>
      <c r="B104" s="187" t="s">
        <v>41</v>
      </c>
      <c r="C104" s="187">
        <v>16</v>
      </c>
      <c r="D104" s="188" t="s">
        <v>340</v>
      </c>
      <c r="E104" s="189" t="s">
        <v>101</v>
      </c>
      <c r="F104" s="197"/>
      <c r="G104" s="171"/>
      <c r="H104" s="171"/>
      <c r="I104" s="152"/>
      <c r="J104" s="152"/>
    </row>
    <row r="105" spans="1:10" ht="22.5">
      <c r="A105" s="389"/>
      <c r="B105" s="202" t="s">
        <v>37</v>
      </c>
      <c r="C105" s="198">
        <v>96920</v>
      </c>
      <c r="D105" s="199" t="s">
        <v>341</v>
      </c>
      <c r="E105" s="192" t="s">
        <v>83</v>
      </c>
      <c r="F105" s="200">
        <v>0.04</v>
      </c>
      <c r="G105" s="173"/>
      <c r="H105" s="173"/>
      <c r="I105" s="158">
        <f>F105*G105</f>
        <v>0</v>
      </c>
      <c r="J105" s="158">
        <f>F105*H105</f>
        <v>0</v>
      </c>
    </row>
    <row r="106" spans="1:10" ht="12.75">
      <c r="A106" s="389"/>
      <c r="B106" s="187" t="s">
        <v>37</v>
      </c>
      <c r="C106" s="190">
        <v>88309</v>
      </c>
      <c r="D106" s="191" t="s">
        <v>319</v>
      </c>
      <c r="E106" s="192" t="s">
        <v>39</v>
      </c>
      <c r="F106" s="174">
        <v>1</v>
      </c>
      <c r="G106" s="173"/>
      <c r="H106" s="173"/>
      <c r="I106" s="158">
        <f>F106*G106</f>
        <v>0</v>
      </c>
      <c r="J106" s="158">
        <f>F106*H106</f>
        <v>0</v>
      </c>
    </row>
    <row r="107" spans="1:10" ht="12.75">
      <c r="A107" s="389"/>
      <c r="B107" s="187" t="s">
        <v>37</v>
      </c>
      <c r="C107" s="190">
        <v>88316</v>
      </c>
      <c r="D107" s="191" t="s">
        <v>310</v>
      </c>
      <c r="E107" s="192" t="s">
        <v>39</v>
      </c>
      <c r="F107" s="174">
        <v>1</v>
      </c>
      <c r="G107" s="173"/>
      <c r="H107" s="173"/>
      <c r="I107" s="158">
        <f>F107*G107</f>
        <v>0</v>
      </c>
      <c r="J107" s="158">
        <f>F107*H107</f>
        <v>0</v>
      </c>
    </row>
    <row r="108" spans="1:10" ht="12.75">
      <c r="A108" s="193" t="s">
        <v>308</v>
      </c>
      <c r="B108" s="187"/>
      <c r="C108" s="190"/>
      <c r="D108" s="191"/>
      <c r="E108" s="192"/>
      <c r="F108" s="174"/>
      <c r="G108" s="173"/>
      <c r="H108" s="173"/>
      <c r="I108" s="152">
        <f>SUM(I105:I107)</f>
        <v>0</v>
      </c>
      <c r="J108" s="152">
        <f>SUM(J105:J107)</f>
        <v>0</v>
      </c>
    </row>
    <row r="109" spans="1:10" ht="12.75">
      <c r="A109" s="203"/>
      <c r="B109" s="204"/>
      <c r="C109" s="205"/>
      <c r="D109" s="206"/>
      <c r="E109" s="207"/>
      <c r="F109" s="208"/>
      <c r="G109" s="209"/>
      <c r="H109" s="209"/>
      <c r="I109" s="210"/>
      <c r="J109" s="210"/>
    </row>
    <row r="110" spans="1:10" ht="12.75">
      <c r="A110" s="387">
        <f>C110</f>
        <v>17</v>
      </c>
      <c r="B110" s="147" t="s">
        <v>41</v>
      </c>
      <c r="C110" s="153">
        <v>17</v>
      </c>
      <c r="D110" s="148" t="s">
        <v>342</v>
      </c>
      <c r="E110" s="170" t="s">
        <v>101</v>
      </c>
      <c r="F110" s="171"/>
      <c r="G110" s="171"/>
      <c r="H110" s="171"/>
      <c r="I110" s="152"/>
      <c r="J110" s="152"/>
    </row>
    <row r="111" spans="1:10" ht="22.5" customHeight="1">
      <c r="A111" s="387"/>
      <c r="B111" s="388" t="s">
        <v>37</v>
      </c>
      <c r="C111" s="153">
        <v>96920</v>
      </c>
      <c r="D111" s="154" t="s">
        <v>341</v>
      </c>
      <c r="E111" s="172" t="s">
        <v>83</v>
      </c>
      <c r="F111" s="173">
        <v>0.0064</v>
      </c>
      <c r="G111" s="173"/>
      <c r="H111" s="173"/>
      <c r="I111" s="158">
        <f>F111*G111</f>
        <v>0</v>
      </c>
      <c r="J111" s="158">
        <f>F111*H111</f>
        <v>0</v>
      </c>
    </row>
    <row r="112" spans="1:10" ht="12.75">
      <c r="A112" s="387"/>
      <c r="B112" s="388" t="s">
        <v>37</v>
      </c>
      <c r="C112" s="153">
        <v>88309</v>
      </c>
      <c r="D112" s="154" t="s">
        <v>319</v>
      </c>
      <c r="E112" s="172" t="s">
        <v>39</v>
      </c>
      <c r="F112" s="173">
        <v>0.5</v>
      </c>
      <c r="G112" s="173"/>
      <c r="H112" s="173"/>
      <c r="I112" s="158">
        <f>F112*G112</f>
        <v>0</v>
      </c>
      <c r="J112" s="158">
        <f>F112*H112</f>
        <v>0</v>
      </c>
    </row>
    <row r="113" spans="1:10" ht="12.75">
      <c r="A113" s="387"/>
      <c r="B113" s="388" t="s">
        <v>37</v>
      </c>
      <c r="C113" s="153">
        <v>88316</v>
      </c>
      <c r="D113" s="154" t="s">
        <v>310</v>
      </c>
      <c r="E113" s="172" t="s">
        <v>39</v>
      </c>
      <c r="F113" s="173">
        <v>0.5</v>
      </c>
      <c r="G113" s="173"/>
      <c r="H113" s="173"/>
      <c r="I113" s="158">
        <f>F113*G113</f>
        <v>0</v>
      </c>
      <c r="J113" s="158">
        <f>F113*H113</f>
        <v>0</v>
      </c>
    </row>
    <row r="114" spans="1:10" ht="12.75">
      <c r="A114" s="159" t="s">
        <v>308</v>
      </c>
      <c r="B114" s="147"/>
      <c r="C114" s="146"/>
      <c r="D114" s="154"/>
      <c r="E114" s="172"/>
      <c r="F114" s="176"/>
      <c r="G114" s="173"/>
      <c r="H114" s="173"/>
      <c r="I114" s="152">
        <f>SUM(I111:I113)</f>
        <v>0</v>
      </c>
      <c r="J114" s="152">
        <f>SUM(J111:J113)</f>
        <v>0</v>
      </c>
    </row>
    <row r="115" spans="1:10" ht="12.75">
      <c r="A115" s="162"/>
      <c r="B115" s="177"/>
      <c r="C115" s="164"/>
      <c r="D115" s="179"/>
      <c r="E115" s="180"/>
      <c r="F115" s="181"/>
      <c r="G115" s="182"/>
      <c r="H115" s="182"/>
      <c r="I115" s="169"/>
      <c r="J115" s="169"/>
    </row>
    <row r="116" spans="1:10" ht="12.75">
      <c r="A116" s="387">
        <f>C116</f>
        <v>18</v>
      </c>
      <c r="B116" s="147" t="s">
        <v>41</v>
      </c>
      <c r="C116" s="153">
        <v>18</v>
      </c>
      <c r="D116" s="148" t="s">
        <v>343</v>
      </c>
      <c r="E116" s="170" t="s">
        <v>52</v>
      </c>
      <c r="F116" s="171"/>
      <c r="G116" s="171"/>
      <c r="H116" s="171"/>
      <c r="I116" s="152"/>
      <c r="J116" s="152"/>
    </row>
    <row r="117" spans="1:10" ht="11.25" customHeight="1">
      <c r="A117" s="387"/>
      <c r="B117" s="388" t="s">
        <v>315</v>
      </c>
      <c r="C117" s="153" t="s">
        <v>302</v>
      </c>
      <c r="D117" s="154" t="s">
        <v>344</v>
      </c>
      <c r="E117" s="172" t="s">
        <v>317</v>
      </c>
      <c r="F117" s="173">
        <v>3</v>
      </c>
      <c r="G117" s="173"/>
      <c r="H117" s="173"/>
      <c r="I117" s="158">
        <v>0</v>
      </c>
      <c r="J117" s="158">
        <f>F117*H117</f>
        <v>0</v>
      </c>
    </row>
    <row r="118" spans="1:10" ht="22.5">
      <c r="A118" s="387"/>
      <c r="B118" s="388"/>
      <c r="C118" s="153" t="s">
        <v>304</v>
      </c>
      <c r="D118" s="154" t="s">
        <v>345</v>
      </c>
      <c r="E118" s="172" t="s">
        <v>317</v>
      </c>
      <c r="F118" s="173">
        <v>3</v>
      </c>
      <c r="G118" s="173"/>
      <c r="H118" s="173"/>
      <c r="I118" s="158">
        <f>G118*F118</f>
        <v>0</v>
      </c>
      <c r="J118" s="158">
        <f>F118*H118</f>
        <v>0</v>
      </c>
    </row>
    <row r="119" spans="1:10" ht="12.75">
      <c r="A119" s="387"/>
      <c r="B119" s="388"/>
      <c r="C119" s="153" t="s">
        <v>306</v>
      </c>
      <c r="D119" s="154" t="s">
        <v>346</v>
      </c>
      <c r="E119" s="172" t="s">
        <v>317</v>
      </c>
      <c r="F119" s="173">
        <v>3</v>
      </c>
      <c r="G119" s="173"/>
      <c r="H119" s="173"/>
      <c r="I119" s="158">
        <v>0</v>
      </c>
      <c r="J119" s="158">
        <f>F119*H119</f>
        <v>0</v>
      </c>
    </row>
    <row r="120" spans="1:10" ht="12.75">
      <c r="A120" s="387"/>
      <c r="B120" s="153" t="s">
        <v>37</v>
      </c>
      <c r="C120" s="153">
        <v>88316</v>
      </c>
      <c r="D120" s="154" t="s">
        <v>310</v>
      </c>
      <c r="E120" s="172" t="s">
        <v>39</v>
      </c>
      <c r="F120" s="173">
        <v>1.2</v>
      </c>
      <c r="G120" s="173"/>
      <c r="H120" s="173"/>
      <c r="I120" s="158">
        <f>F120*G120</f>
        <v>0</v>
      </c>
      <c r="J120" s="158">
        <f>F120*H120</f>
        <v>0</v>
      </c>
    </row>
    <row r="121" spans="1:10" ht="12.75">
      <c r="A121" s="159" t="s">
        <v>308</v>
      </c>
      <c r="B121" s="147"/>
      <c r="C121" s="146"/>
      <c r="D121" s="154"/>
      <c r="E121" s="172"/>
      <c r="F121" s="176"/>
      <c r="G121" s="173"/>
      <c r="H121" s="173"/>
      <c r="I121" s="152">
        <f>SUM(I117:I120)</f>
        <v>0</v>
      </c>
      <c r="J121" s="152">
        <f>SUM(J117:J120)</f>
        <v>0</v>
      </c>
    </row>
    <row r="122" spans="1:10" ht="12.75">
      <c r="A122" s="162"/>
      <c r="B122" s="178"/>
      <c r="C122" s="178"/>
      <c r="D122" s="179"/>
      <c r="E122" s="180"/>
      <c r="F122" s="182"/>
      <c r="G122" s="182"/>
      <c r="H122" s="182"/>
      <c r="I122" s="169"/>
      <c r="J122" s="169"/>
    </row>
    <row r="123" spans="1:10" ht="12.75">
      <c r="A123" s="387">
        <f>C123</f>
        <v>19</v>
      </c>
      <c r="B123" s="147" t="s">
        <v>41</v>
      </c>
      <c r="C123" s="153">
        <v>19</v>
      </c>
      <c r="D123" s="148" t="s">
        <v>347</v>
      </c>
      <c r="E123" s="170" t="s">
        <v>52</v>
      </c>
      <c r="F123" s="171"/>
      <c r="G123" s="171"/>
      <c r="H123" s="171"/>
      <c r="I123" s="152"/>
      <c r="J123" s="152"/>
    </row>
    <row r="124" spans="1:10" ht="11.25" customHeight="1">
      <c r="A124" s="387"/>
      <c r="B124" s="388" t="s">
        <v>315</v>
      </c>
      <c r="C124" s="153" t="s">
        <v>302</v>
      </c>
      <c r="D124" s="154" t="s">
        <v>348</v>
      </c>
      <c r="E124" s="172" t="s">
        <v>52</v>
      </c>
      <c r="F124" s="173">
        <v>1.1</v>
      </c>
      <c r="G124" s="173"/>
      <c r="H124" s="173"/>
      <c r="I124" s="158">
        <v>0</v>
      </c>
      <c r="J124" s="158">
        <f>F124*H124</f>
        <v>0</v>
      </c>
    </row>
    <row r="125" spans="1:10" ht="12.75">
      <c r="A125" s="387"/>
      <c r="B125" s="388"/>
      <c r="C125" s="153" t="s">
        <v>304</v>
      </c>
      <c r="D125" s="154" t="s">
        <v>328</v>
      </c>
      <c r="E125" s="172" t="s">
        <v>52</v>
      </c>
      <c r="F125" s="173">
        <v>1.1</v>
      </c>
      <c r="G125" s="173"/>
      <c r="H125" s="173"/>
      <c r="I125" s="158">
        <f>F125*G125</f>
        <v>0</v>
      </c>
      <c r="J125" s="158">
        <f>F125*H125</f>
        <v>0</v>
      </c>
    </row>
    <row r="126" spans="1:10" ht="22.5">
      <c r="A126" s="387"/>
      <c r="B126" s="388"/>
      <c r="C126" s="153" t="s">
        <v>306</v>
      </c>
      <c r="D126" s="154" t="s">
        <v>349</v>
      </c>
      <c r="E126" s="172" t="s">
        <v>52</v>
      </c>
      <c r="F126" s="173">
        <v>1.1</v>
      </c>
      <c r="G126" s="173"/>
      <c r="H126" s="173"/>
      <c r="I126" s="158">
        <v>0</v>
      </c>
      <c r="J126" s="158">
        <f>F126*H126</f>
        <v>0</v>
      </c>
    </row>
    <row r="127" spans="1:10" ht="12.75">
      <c r="A127" s="387"/>
      <c r="B127" s="153" t="s">
        <v>37</v>
      </c>
      <c r="C127" s="153">
        <v>88316</v>
      </c>
      <c r="D127" s="154" t="s">
        <v>310</v>
      </c>
      <c r="E127" s="172" t="s">
        <v>39</v>
      </c>
      <c r="F127" s="173">
        <v>0.3</v>
      </c>
      <c r="G127" s="173"/>
      <c r="H127" s="173"/>
      <c r="I127" s="158">
        <f>F127*G127</f>
        <v>0</v>
      </c>
      <c r="J127" s="158">
        <f>F127*H127</f>
        <v>0</v>
      </c>
    </row>
    <row r="128" spans="1:10" ht="12.75">
      <c r="A128" s="159" t="s">
        <v>308</v>
      </c>
      <c r="B128" s="147"/>
      <c r="C128" s="146"/>
      <c r="D128" s="154"/>
      <c r="E128" s="172"/>
      <c r="F128" s="176"/>
      <c r="G128" s="173"/>
      <c r="H128" s="173"/>
      <c r="I128" s="152">
        <f>SUM(I124:I127)</f>
        <v>0</v>
      </c>
      <c r="J128" s="152">
        <f>SUM(J124:J127)</f>
        <v>0</v>
      </c>
    </row>
    <row r="129" spans="1:10" ht="12.75">
      <c r="A129" s="162"/>
      <c r="B129" s="178"/>
      <c r="C129" s="178"/>
      <c r="D129" s="179"/>
      <c r="E129" s="180"/>
      <c r="F129" s="182"/>
      <c r="G129" s="182"/>
      <c r="H129" s="182"/>
      <c r="I129" s="169"/>
      <c r="J129" s="169"/>
    </row>
    <row r="130" spans="1:10" ht="12.75">
      <c r="A130" s="387">
        <f>C130</f>
        <v>20</v>
      </c>
      <c r="B130" s="147" t="s">
        <v>41</v>
      </c>
      <c r="C130" s="153">
        <v>20</v>
      </c>
      <c r="D130" s="148" t="s">
        <v>350</v>
      </c>
      <c r="E130" s="170" t="s">
        <v>52</v>
      </c>
      <c r="F130" s="171"/>
      <c r="G130" s="171"/>
      <c r="H130" s="171"/>
      <c r="I130" s="152"/>
      <c r="J130" s="152"/>
    </row>
    <row r="131" spans="1:10" ht="11.25" customHeight="1">
      <c r="A131" s="387"/>
      <c r="B131" s="388" t="s">
        <v>315</v>
      </c>
      <c r="C131" s="153" t="s">
        <v>302</v>
      </c>
      <c r="D131" s="154" t="s">
        <v>351</v>
      </c>
      <c r="E131" s="172" t="s">
        <v>317</v>
      </c>
      <c r="F131" s="173">
        <v>3</v>
      </c>
      <c r="G131" s="173"/>
      <c r="H131" s="173"/>
      <c r="I131" s="158">
        <f>F131*G131</f>
        <v>0</v>
      </c>
      <c r="J131" s="158">
        <f>F131*H131</f>
        <v>0</v>
      </c>
    </row>
    <row r="132" spans="1:10" ht="22.5">
      <c r="A132" s="387"/>
      <c r="B132" s="388"/>
      <c r="C132" s="153" t="s">
        <v>304</v>
      </c>
      <c r="D132" s="154" t="s">
        <v>352</v>
      </c>
      <c r="E132" s="172" t="s">
        <v>317</v>
      </c>
      <c r="F132" s="173">
        <v>3</v>
      </c>
      <c r="G132" s="173"/>
      <c r="H132" s="173"/>
      <c r="I132" s="158"/>
      <c r="J132" s="158">
        <f>F132*H132</f>
        <v>0</v>
      </c>
    </row>
    <row r="133" spans="1:10" ht="22.5">
      <c r="A133" s="387"/>
      <c r="B133" s="388"/>
      <c r="C133" s="153" t="s">
        <v>306</v>
      </c>
      <c r="D133" s="154" t="s">
        <v>353</v>
      </c>
      <c r="E133" s="172" t="s">
        <v>317</v>
      </c>
      <c r="F133" s="173">
        <v>3</v>
      </c>
      <c r="G133" s="173"/>
      <c r="H133" s="173"/>
      <c r="I133" s="158">
        <v>0</v>
      </c>
      <c r="J133" s="158">
        <f>F133*H133</f>
        <v>0</v>
      </c>
    </row>
    <row r="134" spans="1:10" ht="12.75">
      <c r="A134" s="387"/>
      <c r="B134" s="153" t="s">
        <v>37</v>
      </c>
      <c r="C134" s="153">
        <v>88316</v>
      </c>
      <c r="D134" s="154" t="s">
        <v>310</v>
      </c>
      <c r="E134" s="172" t="s">
        <v>39</v>
      </c>
      <c r="F134" s="173">
        <v>1.2</v>
      </c>
      <c r="G134" s="173"/>
      <c r="H134" s="173"/>
      <c r="I134" s="158">
        <f>F134*G134</f>
        <v>0</v>
      </c>
      <c r="J134" s="158">
        <f>F134*H134</f>
        <v>0</v>
      </c>
    </row>
    <row r="135" spans="1:10" ht="12.75">
      <c r="A135" s="159" t="s">
        <v>308</v>
      </c>
      <c r="B135" s="147"/>
      <c r="C135" s="146"/>
      <c r="D135" s="154"/>
      <c r="E135" s="172"/>
      <c r="F135" s="176"/>
      <c r="G135" s="173"/>
      <c r="H135" s="173"/>
      <c r="I135" s="152">
        <f>SUM(I131:I134)</f>
        <v>0</v>
      </c>
      <c r="J135" s="152">
        <f>SUM(J131:J134)</f>
        <v>0</v>
      </c>
    </row>
    <row r="136" spans="1:10" ht="12.75">
      <c r="A136" s="211"/>
      <c r="B136" s="177"/>
      <c r="C136" s="164"/>
      <c r="D136" s="179"/>
      <c r="E136" s="180"/>
      <c r="F136" s="181"/>
      <c r="G136" s="182"/>
      <c r="H136" s="182"/>
      <c r="I136" s="196"/>
      <c r="J136" s="196"/>
    </row>
    <row r="137" spans="1:10" ht="22.5">
      <c r="A137" s="387">
        <f>C137</f>
        <v>21</v>
      </c>
      <c r="B137" s="147" t="s">
        <v>41</v>
      </c>
      <c r="C137" s="153">
        <v>21</v>
      </c>
      <c r="D137" s="148" t="s">
        <v>354</v>
      </c>
      <c r="E137" s="170" t="s">
        <v>64</v>
      </c>
      <c r="F137" s="175"/>
      <c r="G137" s="171"/>
      <c r="H137" s="171"/>
      <c r="I137" s="152"/>
      <c r="J137" s="152"/>
    </row>
    <row r="138" spans="1:10" ht="22.5" customHeight="1">
      <c r="A138" s="387"/>
      <c r="B138" s="388" t="s">
        <v>315</v>
      </c>
      <c r="C138" s="153" t="s">
        <v>302</v>
      </c>
      <c r="D138" s="154" t="s">
        <v>355</v>
      </c>
      <c r="E138" s="172" t="s">
        <v>64</v>
      </c>
      <c r="F138" s="176">
        <v>1</v>
      </c>
      <c r="G138" s="173"/>
      <c r="H138" s="173"/>
      <c r="I138" s="158">
        <f>G138*F138</f>
        <v>0</v>
      </c>
      <c r="J138" s="158">
        <f>F138*H138</f>
        <v>0</v>
      </c>
    </row>
    <row r="139" spans="1:10" ht="22.5">
      <c r="A139" s="387"/>
      <c r="B139" s="388"/>
      <c r="C139" s="153" t="s">
        <v>304</v>
      </c>
      <c r="D139" s="154" t="s">
        <v>356</v>
      </c>
      <c r="E139" s="172" t="s">
        <v>64</v>
      </c>
      <c r="F139" s="176">
        <v>1</v>
      </c>
      <c r="G139" s="173"/>
      <c r="H139" s="173"/>
      <c r="I139" s="158">
        <v>0</v>
      </c>
      <c r="J139" s="158">
        <f>F139*H139</f>
        <v>0</v>
      </c>
    </row>
    <row r="140" spans="1:10" ht="22.5">
      <c r="A140" s="387"/>
      <c r="B140" s="388"/>
      <c r="C140" s="153" t="s">
        <v>306</v>
      </c>
      <c r="D140" s="154" t="s">
        <v>357</v>
      </c>
      <c r="E140" s="172" t="s">
        <v>64</v>
      </c>
      <c r="F140" s="176">
        <v>1</v>
      </c>
      <c r="G140" s="173"/>
      <c r="H140" s="173"/>
      <c r="I140" s="158">
        <v>0</v>
      </c>
      <c r="J140" s="158">
        <f>F140*H140</f>
        <v>0</v>
      </c>
    </row>
    <row r="141" spans="1:10" ht="12.75">
      <c r="A141" s="387"/>
      <c r="B141" s="153" t="s">
        <v>37</v>
      </c>
      <c r="C141" s="146">
        <v>88309</v>
      </c>
      <c r="D141" s="154" t="s">
        <v>319</v>
      </c>
      <c r="E141" s="172" t="s">
        <v>39</v>
      </c>
      <c r="F141" s="176">
        <v>5.5</v>
      </c>
      <c r="G141" s="173"/>
      <c r="H141" s="173"/>
      <c r="I141" s="158">
        <f>F141*G141</f>
        <v>0</v>
      </c>
      <c r="J141" s="158">
        <f>F141*H141</f>
        <v>0</v>
      </c>
    </row>
    <row r="142" spans="1:10" ht="12.75">
      <c r="A142" s="387"/>
      <c r="B142" s="153" t="s">
        <v>37</v>
      </c>
      <c r="C142" s="153">
        <v>88316</v>
      </c>
      <c r="D142" s="154" t="s">
        <v>310</v>
      </c>
      <c r="E142" s="172" t="s">
        <v>39</v>
      </c>
      <c r="F142" s="176">
        <v>5.5</v>
      </c>
      <c r="G142" s="173"/>
      <c r="H142" s="173"/>
      <c r="I142" s="158">
        <f>F142*G142</f>
        <v>0</v>
      </c>
      <c r="J142" s="158">
        <f>F142*H142</f>
        <v>0</v>
      </c>
    </row>
    <row r="143" spans="1:10" ht="12.75">
      <c r="A143" s="159" t="s">
        <v>308</v>
      </c>
      <c r="B143" s="147"/>
      <c r="C143" s="146"/>
      <c r="D143" s="154"/>
      <c r="E143" s="172"/>
      <c r="F143" s="176"/>
      <c r="G143" s="173"/>
      <c r="H143" s="173"/>
      <c r="I143" s="152">
        <f>SUM(I138:I142)</f>
        <v>0</v>
      </c>
      <c r="J143" s="152">
        <f>SUM(J138:J142)</f>
        <v>0</v>
      </c>
    </row>
    <row r="144" spans="1:10" ht="12.75">
      <c r="A144" s="211"/>
      <c r="B144" s="177"/>
      <c r="C144" s="164"/>
      <c r="D144" s="179"/>
      <c r="E144" s="180"/>
      <c r="F144" s="181"/>
      <c r="G144" s="182"/>
      <c r="H144" s="182"/>
      <c r="I144" s="196"/>
      <c r="J144" s="196"/>
    </row>
    <row r="145" spans="1:10" ht="22.5">
      <c r="A145" s="387">
        <f>C145</f>
        <v>22</v>
      </c>
      <c r="B145" s="147" t="s">
        <v>41</v>
      </c>
      <c r="C145" s="153">
        <v>22</v>
      </c>
      <c r="D145" s="148" t="s">
        <v>358</v>
      </c>
      <c r="E145" s="170" t="s">
        <v>64</v>
      </c>
      <c r="F145" s="175"/>
      <c r="G145" s="171"/>
      <c r="H145" s="171"/>
      <c r="I145" s="152"/>
      <c r="J145" s="152"/>
    </row>
    <row r="146" spans="1:10" ht="22.5">
      <c r="A146" s="387"/>
      <c r="B146" s="391"/>
      <c r="C146" s="153" t="s">
        <v>302</v>
      </c>
      <c r="D146" s="154" t="s">
        <v>359</v>
      </c>
      <c r="E146" s="172" t="s">
        <v>64</v>
      </c>
      <c r="F146" s="176">
        <v>1</v>
      </c>
      <c r="G146" s="173"/>
      <c r="H146" s="173"/>
      <c r="I146" s="158">
        <f>G146*F146</f>
        <v>0</v>
      </c>
      <c r="J146" s="158">
        <f>F146*H146</f>
        <v>0</v>
      </c>
    </row>
    <row r="147" spans="1:10" ht="22.5">
      <c r="A147" s="387"/>
      <c r="B147" s="391"/>
      <c r="C147" s="153" t="s">
        <v>304</v>
      </c>
      <c r="D147" s="154" t="s">
        <v>360</v>
      </c>
      <c r="E147" s="172" t="s">
        <v>64</v>
      </c>
      <c r="F147" s="176">
        <v>1</v>
      </c>
      <c r="G147" s="173"/>
      <c r="H147" s="173"/>
      <c r="I147" s="158">
        <v>0</v>
      </c>
      <c r="J147" s="158">
        <f>F147*H147</f>
        <v>0</v>
      </c>
    </row>
    <row r="148" spans="1:10" ht="22.5">
      <c r="A148" s="387"/>
      <c r="B148" s="391"/>
      <c r="C148" s="153" t="s">
        <v>306</v>
      </c>
      <c r="D148" s="154" t="s">
        <v>361</v>
      </c>
      <c r="E148" s="172" t="s">
        <v>64</v>
      </c>
      <c r="F148" s="176">
        <v>1</v>
      </c>
      <c r="G148" s="173"/>
      <c r="H148" s="173"/>
      <c r="I148" s="158">
        <v>0</v>
      </c>
      <c r="J148" s="158">
        <f>F148*H148</f>
        <v>0</v>
      </c>
    </row>
    <row r="149" spans="1:10" ht="12.75">
      <c r="A149" s="387"/>
      <c r="B149" s="153" t="s">
        <v>37</v>
      </c>
      <c r="C149" s="146">
        <v>88309</v>
      </c>
      <c r="D149" s="154" t="s">
        <v>319</v>
      </c>
      <c r="E149" s="172" t="s">
        <v>39</v>
      </c>
      <c r="F149" s="176">
        <v>3.5</v>
      </c>
      <c r="G149" s="173"/>
      <c r="H149" s="173"/>
      <c r="I149" s="158">
        <f>F149*G149</f>
        <v>0</v>
      </c>
      <c r="J149" s="158">
        <f>F149*H149</f>
        <v>0</v>
      </c>
    </row>
    <row r="150" spans="1:10" ht="12.75">
      <c r="A150" s="387"/>
      <c r="B150" s="153" t="s">
        <v>37</v>
      </c>
      <c r="C150" s="153">
        <v>88316</v>
      </c>
      <c r="D150" s="154" t="s">
        <v>310</v>
      </c>
      <c r="E150" s="172" t="s">
        <v>39</v>
      </c>
      <c r="F150" s="176">
        <v>3.5</v>
      </c>
      <c r="G150" s="173"/>
      <c r="H150" s="173"/>
      <c r="I150" s="158">
        <f>F150*G150</f>
        <v>0</v>
      </c>
      <c r="J150" s="158">
        <f>F150*H150</f>
        <v>0</v>
      </c>
    </row>
    <row r="151" spans="1:10" ht="12.75">
      <c r="A151" s="159" t="s">
        <v>308</v>
      </c>
      <c r="B151" s="147"/>
      <c r="C151" s="146"/>
      <c r="D151" s="154"/>
      <c r="E151" s="172"/>
      <c r="F151" s="176"/>
      <c r="G151" s="173"/>
      <c r="H151" s="173"/>
      <c r="I151" s="152">
        <f>SUM(I146:I150)</f>
        <v>0</v>
      </c>
      <c r="J151" s="152">
        <f>SUM(J146:J150)</f>
        <v>0</v>
      </c>
    </row>
    <row r="152" spans="1:10" ht="12.75">
      <c r="A152" s="211"/>
      <c r="B152" s="177"/>
      <c r="C152" s="164"/>
      <c r="D152" s="179"/>
      <c r="E152" s="180"/>
      <c r="F152" s="181"/>
      <c r="G152" s="182"/>
      <c r="H152" s="182"/>
      <c r="I152" s="196"/>
      <c r="J152" s="196"/>
    </row>
    <row r="153" spans="1:10" ht="12.75">
      <c r="A153" s="389">
        <f>C153</f>
        <v>23</v>
      </c>
      <c r="B153" s="187" t="s">
        <v>41</v>
      </c>
      <c r="C153" s="187">
        <v>23</v>
      </c>
      <c r="D153" s="188" t="s">
        <v>362</v>
      </c>
      <c r="E153" s="189" t="s">
        <v>86</v>
      </c>
      <c r="F153" s="197"/>
      <c r="G153" s="171"/>
      <c r="H153" s="171"/>
      <c r="I153" s="152"/>
      <c r="J153" s="152"/>
    </row>
    <row r="154" spans="1:10" ht="12.75">
      <c r="A154" s="389"/>
      <c r="B154" s="187" t="s">
        <v>37</v>
      </c>
      <c r="C154" s="198">
        <v>5318</v>
      </c>
      <c r="D154" s="199" t="s">
        <v>363</v>
      </c>
      <c r="E154" s="192" t="s">
        <v>364</v>
      </c>
      <c r="F154" s="158">
        <v>0.075</v>
      </c>
      <c r="G154" s="158"/>
      <c r="H154" s="173"/>
      <c r="I154" s="158">
        <f>F154*G154</f>
        <v>0</v>
      </c>
      <c r="J154" s="158">
        <f>F154*H154</f>
        <v>0</v>
      </c>
    </row>
    <row r="155" spans="1:10" ht="12.75">
      <c r="A155" s="389"/>
      <c r="B155" s="187" t="s">
        <v>37</v>
      </c>
      <c r="C155" s="190">
        <v>7311</v>
      </c>
      <c r="D155" s="191" t="s">
        <v>365</v>
      </c>
      <c r="E155" s="192" t="s">
        <v>364</v>
      </c>
      <c r="F155" s="174">
        <v>0.75</v>
      </c>
      <c r="G155" s="174"/>
      <c r="H155" s="173"/>
      <c r="I155" s="158">
        <f>F155*G155</f>
        <v>0</v>
      </c>
      <c r="J155" s="158">
        <f>F155*H155</f>
        <v>0</v>
      </c>
    </row>
    <row r="156" spans="1:10" ht="12.75">
      <c r="A156" s="389"/>
      <c r="B156" s="187" t="s">
        <v>37</v>
      </c>
      <c r="C156" s="190">
        <v>88310</v>
      </c>
      <c r="D156" s="191" t="s">
        <v>366</v>
      </c>
      <c r="E156" s="192" t="s">
        <v>39</v>
      </c>
      <c r="F156" s="174">
        <v>2.5</v>
      </c>
      <c r="G156" s="174"/>
      <c r="H156" s="173"/>
      <c r="I156" s="158">
        <f>F156*G156</f>
        <v>0</v>
      </c>
      <c r="J156" s="158">
        <f>F156*H156</f>
        <v>0</v>
      </c>
    </row>
    <row r="157" spans="1:10" ht="12.75">
      <c r="A157" s="193" t="s">
        <v>308</v>
      </c>
      <c r="B157" s="187"/>
      <c r="C157" s="190"/>
      <c r="D157" s="191"/>
      <c r="E157" s="192"/>
      <c r="F157" s="174"/>
      <c r="G157" s="173"/>
      <c r="H157" s="173"/>
      <c r="I157" s="152">
        <f>SUM(I154:I156)</f>
        <v>0</v>
      </c>
      <c r="J157" s="152">
        <f>SUM(J154:J156)</f>
        <v>0</v>
      </c>
    </row>
    <row r="158" spans="1:10" ht="12.75">
      <c r="A158" s="211"/>
      <c r="B158" s="177"/>
      <c r="C158" s="164"/>
      <c r="D158" s="179"/>
      <c r="E158" s="180"/>
      <c r="F158" s="181"/>
      <c r="G158" s="182"/>
      <c r="H158" s="182"/>
      <c r="I158" s="196"/>
      <c r="J158" s="196"/>
    </row>
    <row r="159" spans="1:10" ht="22.5">
      <c r="A159" s="387">
        <f>C159</f>
        <v>24</v>
      </c>
      <c r="B159" s="147" t="s">
        <v>41</v>
      </c>
      <c r="C159" s="153">
        <v>24</v>
      </c>
      <c r="D159" s="148" t="s">
        <v>173</v>
      </c>
      <c r="E159" s="149" t="s">
        <v>52</v>
      </c>
      <c r="F159" s="156"/>
      <c r="G159" s="157"/>
      <c r="H159" s="157"/>
      <c r="I159" s="158"/>
      <c r="J159" s="158"/>
    </row>
    <row r="160" spans="1:10" ht="12.75">
      <c r="A160" s="387"/>
      <c r="B160" s="153" t="s">
        <v>37</v>
      </c>
      <c r="C160" s="153">
        <v>88316</v>
      </c>
      <c r="D160" s="154" t="s">
        <v>310</v>
      </c>
      <c r="E160" s="155" t="s">
        <v>39</v>
      </c>
      <c r="F160" s="173">
        <v>0.25</v>
      </c>
      <c r="G160" s="173"/>
      <c r="H160" s="173"/>
      <c r="I160" s="158">
        <f>F160*G160</f>
        <v>0</v>
      </c>
      <c r="J160" s="158">
        <f>F160*H160</f>
        <v>0</v>
      </c>
    </row>
    <row r="161" spans="1:10" ht="12.75">
      <c r="A161" s="159" t="s">
        <v>308</v>
      </c>
      <c r="B161" s="153"/>
      <c r="C161" s="146"/>
      <c r="D161" s="154"/>
      <c r="E161" s="155"/>
      <c r="F161" s="156"/>
      <c r="G161" s="157"/>
      <c r="H161" s="157"/>
      <c r="I161" s="152">
        <f>SUM(I160:I160)</f>
        <v>0</v>
      </c>
      <c r="J161" s="152">
        <f>SUM(J160:J160)</f>
        <v>0</v>
      </c>
    </row>
    <row r="162" spans="1:10" ht="12.75">
      <c r="A162" s="212"/>
      <c r="B162" s="213"/>
      <c r="C162" s="214"/>
      <c r="D162" s="215"/>
      <c r="E162" s="216"/>
      <c r="F162" s="217"/>
      <c r="G162" s="218"/>
      <c r="H162" s="218"/>
      <c r="I162" s="219"/>
      <c r="J162" s="219"/>
    </row>
    <row r="163" spans="1:10" ht="12.75">
      <c r="A163" s="389">
        <f>C163</f>
        <v>25</v>
      </c>
      <c r="B163" s="187" t="s">
        <v>41</v>
      </c>
      <c r="C163" s="187">
        <v>25</v>
      </c>
      <c r="D163" s="188" t="s">
        <v>367</v>
      </c>
      <c r="E163" s="189" t="s">
        <v>368</v>
      </c>
      <c r="F163" s="197"/>
      <c r="G163" s="171"/>
      <c r="H163" s="171"/>
      <c r="I163" s="152"/>
      <c r="J163" s="152"/>
    </row>
    <row r="164" spans="1:10" ht="11.25" customHeight="1">
      <c r="A164" s="389"/>
      <c r="B164" s="390" t="s">
        <v>315</v>
      </c>
      <c r="C164" s="198" t="s">
        <v>302</v>
      </c>
      <c r="D164" s="199" t="s">
        <v>369</v>
      </c>
      <c r="E164" s="192" t="s">
        <v>368</v>
      </c>
      <c r="F164" s="158">
        <v>1</v>
      </c>
      <c r="G164" s="158"/>
      <c r="H164" s="173"/>
      <c r="I164" s="158"/>
      <c r="J164" s="158">
        <f>F164*H164</f>
        <v>0</v>
      </c>
    </row>
    <row r="165" spans="1:10" ht="12.75">
      <c r="A165" s="389"/>
      <c r="B165" s="390"/>
      <c r="C165" s="190" t="s">
        <v>304</v>
      </c>
      <c r="D165" s="191" t="s">
        <v>370</v>
      </c>
      <c r="E165" s="192" t="s">
        <v>368</v>
      </c>
      <c r="F165" s="174">
        <v>1</v>
      </c>
      <c r="G165" s="174"/>
      <c r="H165" s="173"/>
      <c r="I165" s="158">
        <f>F165*G165</f>
        <v>0</v>
      </c>
      <c r="J165" s="158">
        <f>F165*H165</f>
        <v>0</v>
      </c>
    </row>
    <row r="166" spans="1:10" ht="12.75">
      <c r="A166" s="389"/>
      <c r="B166" s="390"/>
      <c r="C166" s="190" t="s">
        <v>306</v>
      </c>
      <c r="D166" s="191" t="s">
        <v>371</v>
      </c>
      <c r="E166" s="192" t="s">
        <v>368</v>
      </c>
      <c r="F166" s="174">
        <v>1</v>
      </c>
      <c r="G166" s="174"/>
      <c r="H166" s="173"/>
      <c r="I166" s="158"/>
      <c r="J166" s="158">
        <f>F166*H166</f>
        <v>0</v>
      </c>
    </row>
    <row r="167" spans="1:10" ht="12.75">
      <c r="A167" s="193" t="s">
        <v>308</v>
      </c>
      <c r="B167" s="187"/>
      <c r="C167" s="190"/>
      <c r="D167" s="191"/>
      <c r="E167" s="192"/>
      <c r="F167" s="174"/>
      <c r="G167" s="173"/>
      <c r="H167" s="173"/>
      <c r="I167" s="152">
        <f>SUM(I164:I166)</f>
        <v>0</v>
      </c>
      <c r="J167" s="152">
        <f>SUM(J164:J166)</f>
        <v>0</v>
      </c>
    </row>
    <row r="168" spans="1:10" ht="12.75">
      <c r="A168" s="212"/>
      <c r="B168" s="213"/>
      <c r="C168" s="214"/>
      <c r="D168" s="215"/>
      <c r="E168" s="216"/>
      <c r="F168" s="217"/>
      <c r="G168" s="218"/>
      <c r="H168" s="218"/>
      <c r="I168" s="219"/>
      <c r="J168" s="219"/>
    </row>
    <row r="169" spans="1:10" ht="22.5">
      <c r="A169" s="389">
        <f>C169</f>
        <v>26</v>
      </c>
      <c r="B169" s="187" t="s">
        <v>41</v>
      </c>
      <c r="C169" s="187">
        <v>26</v>
      </c>
      <c r="D169" s="188" t="s">
        <v>372</v>
      </c>
      <c r="E169" s="189" t="s">
        <v>55</v>
      </c>
      <c r="F169" s="197"/>
      <c r="G169" s="171"/>
      <c r="H169" s="171"/>
      <c r="I169" s="152"/>
      <c r="J169" s="152"/>
    </row>
    <row r="170" spans="1:10" ht="11.25" customHeight="1">
      <c r="A170" s="389"/>
      <c r="B170" s="390" t="s">
        <v>315</v>
      </c>
      <c r="C170" s="198" t="s">
        <v>302</v>
      </c>
      <c r="D170" s="199" t="s">
        <v>369</v>
      </c>
      <c r="E170" s="192" t="s">
        <v>52</v>
      </c>
      <c r="F170" s="158">
        <v>150</v>
      </c>
      <c r="G170" s="158"/>
      <c r="H170" s="173"/>
      <c r="I170" s="158">
        <f>F170*G170</f>
        <v>0</v>
      </c>
      <c r="J170" s="158">
        <f>F170*H170</f>
        <v>0</v>
      </c>
    </row>
    <row r="171" spans="1:10" ht="12.75">
      <c r="A171" s="389"/>
      <c r="B171" s="390"/>
      <c r="C171" s="190" t="s">
        <v>304</v>
      </c>
      <c r="D171" s="191" t="s">
        <v>370</v>
      </c>
      <c r="E171" s="192" t="s">
        <v>52</v>
      </c>
      <c r="F171" s="174">
        <v>150</v>
      </c>
      <c r="G171" s="174"/>
      <c r="H171" s="173"/>
      <c r="I171" s="158"/>
      <c r="J171" s="158">
        <f>F171*H171</f>
        <v>0</v>
      </c>
    </row>
    <row r="172" spans="1:10" ht="12.75">
      <c r="A172" s="389"/>
      <c r="B172" s="390"/>
      <c r="C172" s="190" t="s">
        <v>306</v>
      </c>
      <c r="D172" s="191" t="s">
        <v>371</v>
      </c>
      <c r="E172" s="192" t="s">
        <v>52</v>
      </c>
      <c r="F172" s="174">
        <v>150</v>
      </c>
      <c r="G172" s="174"/>
      <c r="H172" s="173"/>
      <c r="I172" s="158"/>
      <c r="J172" s="158">
        <f>F172*H172</f>
        <v>0</v>
      </c>
    </row>
    <row r="173" spans="1:10" ht="12.75">
      <c r="A173" s="193" t="s">
        <v>308</v>
      </c>
      <c r="B173" s="187"/>
      <c r="C173" s="190"/>
      <c r="D173" s="191"/>
      <c r="E173" s="192"/>
      <c r="F173" s="174"/>
      <c r="G173" s="173"/>
      <c r="H173" s="173"/>
      <c r="I173" s="152">
        <f>SUM(I170:I172)</f>
        <v>0</v>
      </c>
      <c r="J173" s="152">
        <f>SUM(J170:J172)</f>
        <v>0</v>
      </c>
    </row>
    <row r="174" spans="1:10" ht="12.75">
      <c r="A174" s="212"/>
      <c r="B174" s="213"/>
      <c r="C174" s="214"/>
      <c r="D174" s="215"/>
      <c r="E174" s="216"/>
      <c r="F174" s="217"/>
      <c r="G174" s="218"/>
      <c r="H174" s="218"/>
      <c r="I174" s="219"/>
      <c r="J174" s="219"/>
    </row>
    <row r="175" spans="1:10" ht="22.5">
      <c r="A175" s="387">
        <f>C175</f>
        <v>27</v>
      </c>
      <c r="B175" s="153" t="s">
        <v>41</v>
      </c>
      <c r="C175" s="153">
        <v>27</v>
      </c>
      <c r="D175" s="148" t="s">
        <v>373</v>
      </c>
      <c r="E175" s="170" t="s">
        <v>52</v>
      </c>
      <c r="F175" s="171"/>
      <c r="G175" s="171"/>
      <c r="H175" s="171"/>
      <c r="I175" s="152"/>
      <c r="J175" s="152"/>
    </row>
    <row r="176" spans="1:10" ht="12.75">
      <c r="A176" s="387"/>
      <c r="B176" s="153" t="s">
        <v>37</v>
      </c>
      <c r="C176" s="153">
        <v>88316</v>
      </c>
      <c r="D176" s="154" t="s">
        <v>310</v>
      </c>
      <c r="E176" s="172" t="s">
        <v>39</v>
      </c>
      <c r="F176" s="173">
        <v>4.5</v>
      </c>
      <c r="G176" s="173"/>
      <c r="H176" s="173"/>
      <c r="I176" s="158">
        <f>F176*G176</f>
        <v>0</v>
      </c>
      <c r="J176" s="158">
        <f>F176*H176</f>
        <v>0</v>
      </c>
    </row>
    <row r="177" spans="1:10" ht="12.75">
      <c r="A177" s="185" t="s">
        <v>308</v>
      </c>
      <c r="B177" s="153"/>
      <c r="C177" s="146"/>
      <c r="D177" s="154"/>
      <c r="E177" s="172"/>
      <c r="F177" s="174"/>
      <c r="G177" s="173"/>
      <c r="H177" s="173"/>
      <c r="I177" s="152">
        <f>SUM(I176:I176)</f>
        <v>0</v>
      </c>
      <c r="J177" s="152">
        <f>SUM(J176:J176)</f>
        <v>0</v>
      </c>
    </row>
    <row r="178" ht="12.75">
      <c r="A178" s="123"/>
    </row>
    <row r="179" spans="1:10" ht="22.5">
      <c r="A179" s="387">
        <f>C179</f>
        <v>28</v>
      </c>
      <c r="B179" s="153" t="s">
        <v>41</v>
      </c>
      <c r="C179" s="153">
        <v>28</v>
      </c>
      <c r="D179" s="148" t="s">
        <v>279</v>
      </c>
      <c r="E179" s="170" t="s">
        <v>64</v>
      </c>
      <c r="F179" s="171"/>
      <c r="G179" s="171"/>
      <c r="H179" s="171"/>
      <c r="I179" s="152"/>
      <c r="J179" s="152"/>
    </row>
    <row r="180" spans="1:10" ht="11.25" customHeight="1">
      <c r="A180" s="387"/>
      <c r="B180" s="388" t="s">
        <v>374</v>
      </c>
      <c r="C180" s="153" t="s">
        <v>302</v>
      </c>
      <c r="D180" s="220" t="s">
        <v>375</v>
      </c>
      <c r="E180" s="172" t="s">
        <v>64</v>
      </c>
      <c r="F180" s="173">
        <v>1</v>
      </c>
      <c r="G180" s="173"/>
      <c r="H180" s="173"/>
      <c r="I180" s="158">
        <f>F180*G180</f>
        <v>0</v>
      </c>
      <c r="J180" s="158">
        <f>F180*H180</f>
        <v>0</v>
      </c>
    </row>
    <row r="181" spans="1:10" ht="12.75">
      <c r="A181" s="387"/>
      <c r="B181" s="388"/>
      <c r="C181" s="153" t="s">
        <v>304</v>
      </c>
      <c r="D181" s="221" t="s">
        <v>376</v>
      </c>
      <c r="E181" s="172" t="s">
        <v>64</v>
      </c>
      <c r="F181" s="173">
        <v>1</v>
      </c>
      <c r="G181" s="173"/>
      <c r="H181" s="173"/>
      <c r="I181" s="158"/>
      <c r="J181" s="158"/>
    </row>
    <row r="182" spans="1:10" ht="12.75">
      <c r="A182" s="387"/>
      <c r="B182" s="388"/>
      <c r="C182" s="153" t="s">
        <v>306</v>
      </c>
      <c r="D182" s="221" t="s">
        <v>377</v>
      </c>
      <c r="E182" s="172" t="s">
        <v>64</v>
      </c>
      <c r="F182" s="173">
        <v>1</v>
      </c>
      <c r="G182" s="173"/>
      <c r="H182" s="173"/>
      <c r="I182" s="158"/>
      <c r="J182" s="158"/>
    </row>
    <row r="183" spans="1:10" ht="12.75">
      <c r="A183" s="387"/>
      <c r="B183" s="153" t="s">
        <v>37</v>
      </c>
      <c r="C183" s="153">
        <v>88316</v>
      </c>
      <c r="D183" s="154" t="s">
        <v>310</v>
      </c>
      <c r="E183" s="172" t="s">
        <v>39</v>
      </c>
      <c r="F183" s="173">
        <v>5</v>
      </c>
      <c r="G183" s="173"/>
      <c r="H183" s="173"/>
      <c r="I183" s="158">
        <f>F183*G183</f>
        <v>0</v>
      </c>
      <c r="J183" s="158">
        <f>F183*H183</f>
        <v>0</v>
      </c>
    </row>
    <row r="184" spans="1:10" ht="12.75">
      <c r="A184" s="185" t="s">
        <v>308</v>
      </c>
      <c r="B184" s="153"/>
      <c r="C184" s="146"/>
      <c r="D184" s="154"/>
      <c r="E184" s="172"/>
      <c r="F184" s="174"/>
      <c r="G184" s="173"/>
      <c r="H184" s="173"/>
      <c r="I184" s="152">
        <f>SUM(I180:I183)</f>
        <v>0</v>
      </c>
      <c r="J184" s="152">
        <f>SUM(J180:J183)</f>
        <v>0</v>
      </c>
    </row>
    <row r="185" ht="12.75">
      <c r="A185" s="123"/>
    </row>
    <row r="186" spans="1:10" ht="12.75">
      <c r="A186" s="387">
        <f>C186</f>
        <v>29</v>
      </c>
      <c r="B186" s="153" t="s">
        <v>41</v>
      </c>
      <c r="C186" s="153">
        <v>29</v>
      </c>
      <c r="D186" s="148" t="s">
        <v>378</v>
      </c>
      <c r="E186" s="170" t="s">
        <v>55</v>
      </c>
      <c r="F186" s="171"/>
      <c r="G186" s="171"/>
      <c r="H186" s="171"/>
      <c r="I186" s="152"/>
      <c r="J186" s="152"/>
    </row>
    <row r="187" spans="1:10" ht="12.75">
      <c r="A187" s="387"/>
      <c r="B187" s="153" t="s">
        <v>37</v>
      </c>
      <c r="C187" s="153">
        <v>88316</v>
      </c>
      <c r="D187" s="154" t="s">
        <v>310</v>
      </c>
      <c r="E187" s="172" t="s">
        <v>39</v>
      </c>
      <c r="F187" s="173">
        <v>96</v>
      </c>
      <c r="G187" s="173"/>
      <c r="H187" s="173"/>
      <c r="I187" s="158">
        <f>F187*G187</f>
        <v>0</v>
      </c>
      <c r="J187" s="158">
        <f>F187*H187</f>
        <v>0</v>
      </c>
    </row>
    <row r="188" spans="1:10" ht="12.75">
      <c r="A188" s="185" t="s">
        <v>308</v>
      </c>
      <c r="B188" s="153"/>
      <c r="C188" s="146"/>
      <c r="D188" s="154"/>
      <c r="E188" s="172"/>
      <c r="F188" s="174"/>
      <c r="G188" s="173"/>
      <c r="H188" s="173"/>
      <c r="I188" s="152">
        <f>SUM(I187:I187)</f>
        <v>0</v>
      </c>
      <c r="J188" s="152">
        <f>SUM(J187:J187)</f>
        <v>0</v>
      </c>
    </row>
    <row r="189" ht="12.75">
      <c r="A189" s="123"/>
    </row>
    <row r="190" spans="1:10" ht="12.75">
      <c r="A190" s="387">
        <f>C190</f>
        <v>30</v>
      </c>
      <c r="B190" s="153" t="s">
        <v>41</v>
      </c>
      <c r="C190" s="153">
        <v>30</v>
      </c>
      <c r="D190" s="148" t="s">
        <v>379</v>
      </c>
      <c r="E190" s="170" t="s">
        <v>52</v>
      </c>
      <c r="F190" s="171"/>
      <c r="G190" s="171"/>
      <c r="H190" s="171"/>
      <c r="I190" s="152"/>
      <c r="J190" s="152"/>
    </row>
    <row r="191" spans="1:10" ht="12.75">
      <c r="A191" s="387"/>
      <c r="B191" s="153" t="s">
        <v>37</v>
      </c>
      <c r="C191" s="153">
        <v>88316</v>
      </c>
      <c r="D191" s="154" t="s">
        <v>310</v>
      </c>
      <c r="E191" s="172" t="s">
        <v>39</v>
      </c>
      <c r="F191" s="173">
        <v>0.8</v>
      </c>
      <c r="G191" s="173"/>
      <c r="H191" s="173"/>
      <c r="I191" s="158">
        <f>F191*G191</f>
        <v>0</v>
      </c>
      <c r="J191" s="158">
        <f>F191*H191</f>
        <v>0</v>
      </c>
    </row>
    <row r="192" spans="1:10" ht="12.75">
      <c r="A192" s="185" t="s">
        <v>308</v>
      </c>
      <c r="B192" s="153"/>
      <c r="C192" s="146"/>
      <c r="D192" s="154"/>
      <c r="E192" s="172"/>
      <c r="F192" s="174"/>
      <c r="G192" s="173"/>
      <c r="H192" s="173"/>
      <c r="I192" s="152">
        <f>SUM(I191:I191)</f>
        <v>0</v>
      </c>
      <c r="J192" s="152">
        <f>SUM(J191:J191)</f>
        <v>0</v>
      </c>
    </row>
    <row r="194" spans="1:10" ht="56.25">
      <c r="A194" s="387">
        <f>C194</f>
        <v>31</v>
      </c>
      <c r="B194" s="153" t="s">
        <v>41</v>
      </c>
      <c r="C194" s="153">
        <v>31</v>
      </c>
      <c r="D194" s="148" t="s">
        <v>185</v>
      </c>
      <c r="E194" s="170" t="s">
        <v>64</v>
      </c>
      <c r="F194" s="171"/>
      <c r="G194" s="171"/>
      <c r="H194" s="171"/>
      <c r="I194" s="152"/>
      <c r="J194" s="152"/>
    </row>
    <row r="195" spans="1:10" ht="45">
      <c r="A195" s="387"/>
      <c r="B195" s="153" t="s">
        <v>37</v>
      </c>
      <c r="C195" s="153">
        <v>39756</v>
      </c>
      <c r="D195" s="154" t="s">
        <v>380</v>
      </c>
      <c r="E195" s="172" t="s">
        <v>64</v>
      </c>
      <c r="F195" s="173">
        <v>1</v>
      </c>
      <c r="G195" s="171"/>
      <c r="H195" s="171"/>
      <c r="I195" s="158">
        <f>F195*G195</f>
        <v>0</v>
      </c>
      <c r="J195" s="158">
        <f>F195*H195</f>
        <v>0</v>
      </c>
    </row>
    <row r="196" spans="1:10" ht="22.5">
      <c r="A196" s="387"/>
      <c r="B196" s="153" t="s">
        <v>37</v>
      </c>
      <c r="C196" s="153">
        <v>88247</v>
      </c>
      <c r="D196" s="154" t="s">
        <v>381</v>
      </c>
      <c r="E196" s="172" t="s">
        <v>39</v>
      </c>
      <c r="F196" s="222">
        <v>1.5233</v>
      </c>
      <c r="G196" s="171"/>
      <c r="H196" s="171"/>
      <c r="I196" s="158">
        <f>F196*G196</f>
        <v>0</v>
      </c>
      <c r="J196" s="158">
        <f>F196*H196</f>
        <v>0</v>
      </c>
    </row>
    <row r="197" spans="1:10" ht="12.75">
      <c r="A197" s="387"/>
      <c r="B197" s="153" t="s">
        <v>37</v>
      </c>
      <c r="C197" s="153">
        <v>88264</v>
      </c>
      <c r="D197" s="154" t="s">
        <v>382</v>
      </c>
      <c r="E197" s="172" t="s">
        <v>39</v>
      </c>
      <c r="F197" s="222">
        <v>1.5233</v>
      </c>
      <c r="G197" s="171"/>
      <c r="H197" s="171"/>
      <c r="I197" s="158">
        <f>F197*G197</f>
        <v>0</v>
      </c>
      <c r="J197" s="158">
        <f>F197*H197</f>
        <v>0</v>
      </c>
    </row>
    <row r="198" spans="1:10" ht="12.75">
      <c r="A198" s="185" t="s">
        <v>308</v>
      </c>
      <c r="B198" s="153"/>
      <c r="C198" s="146"/>
      <c r="D198" s="154"/>
      <c r="E198" s="172"/>
      <c r="F198" s="174"/>
      <c r="G198" s="173"/>
      <c r="H198" s="173"/>
      <c r="I198" s="152">
        <f>SUM(I195:I197)</f>
        <v>0</v>
      </c>
      <c r="J198" s="152">
        <f>SUM(J195:J197)</f>
        <v>0</v>
      </c>
    </row>
    <row r="199" s="124" customFormat="1" ht="11.25"/>
    <row r="200" spans="1:10" ht="33.75">
      <c r="A200" s="387">
        <f>C200</f>
        <v>32</v>
      </c>
      <c r="B200" s="153" t="s">
        <v>41</v>
      </c>
      <c r="C200" s="153">
        <v>32</v>
      </c>
      <c r="D200" s="148" t="s">
        <v>187</v>
      </c>
      <c r="E200" s="170" t="s">
        <v>64</v>
      </c>
      <c r="F200" s="171"/>
      <c r="G200" s="171"/>
      <c r="H200" s="171"/>
      <c r="I200" s="152"/>
      <c r="J200" s="152"/>
    </row>
    <row r="201" spans="1:10" ht="22.5">
      <c r="A201" s="387"/>
      <c r="B201" s="153" t="s">
        <v>315</v>
      </c>
      <c r="C201" s="153" t="s">
        <v>302</v>
      </c>
      <c r="D201" s="154" t="s">
        <v>383</v>
      </c>
      <c r="E201" s="153" t="s">
        <v>64</v>
      </c>
      <c r="F201" s="173">
        <v>1</v>
      </c>
      <c r="G201" s="171"/>
      <c r="H201" s="171"/>
      <c r="I201" s="158">
        <f>F201*G201</f>
        <v>0</v>
      </c>
      <c r="J201" s="158">
        <f>F201*H201</f>
        <v>0</v>
      </c>
    </row>
    <row r="202" spans="1:10" ht="22.5">
      <c r="A202" s="387"/>
      <c r="B202" s="153" t="s">
        <v>37</v>
      </c>
      <c r="C202" s="153">
        <v>88247</v>
      </c>
      <c r="D202" s="154" t="s">
        <v>381</v>
      </c>
      <c r="E202" s="153" t="s">
        <v>39</v>
      </c>
      <c r="F202" s="222">
        <v>1.5233</v>
      </c>
      <c r="G202" s="171"/>
      <c r="H202" s="171"/>
      <c r="I202" s="158">
        <f>F202*G202</f>
        <v>0</v>
      </c>
      <c r="J202" s="158">
        <f>F202*H202</f>
        <v>0</v>
      </c>
    </row>
    <row r="203" spans="1:10" ht="12.75">
      <c r="A203" s="387"/>
      <c r="B203" s="153" t="s">
        <v>37</v>
      </c>
      <c r="C203" s="153">
        <v>88264</v>
      </c>
      <c r="D203" s="154" t="s">
        <v>382</v>
      </c>
      <c r="E203" s="153" t="s">
        <v>39</v>
      </c>
      <c r="F203" s="222">
        <v>1.5233</v>
      </c>
      <c r="G203" s="171"/>
      <c r="H203" s="171"/>
      <c r="I203" s="158">
        <f>F203*G203</f>
        <v>0</v>
      </c>
      <c r="J203" s="158">
        <f>F203*H203</f>
        <v>0</v>
      </c>
    </row>
    <row r="204" spans="1:10" ht="12.75">
      <c r="A204" s="185" t="s">
        <v>308</v>
      </c>
      <c r="B204" s="153"/>
      <c r="C204" s="146"/>
      <c r="D204" s="154"/>
      <c r="E204" s="172"/>
      <c r="F204" s="174"/>
      <c r="G204" s="173"/>
      <c r="H204" s="173"/>
      <c r="I204" s="152">
        <f>SUM(I201:I203)</f>
        <v>0</v>
      </c>
      <c r="J204" s="152">
        <f>SUM(J201:J203)</f>
        <v>0</v>
      </c>
    </row>
    <row r="206" spans="1:10" ht="33.75">
      <c r="A206" s="387">
        <f>C206</f>
        <v>33</v>
      </c>
      <c r="B206" s="153" t="s">
        <v>41</v>
      </c>
      <c r="C206" s="153">
        <v>33</v>
      </c>
      <c r="D206" s="148" t="s">
        <v>197</v>
      </c>
      <c r="E206" s="170" t="s">
        <v>64</v>
      </c>
      <c r="F206" s="171"/>
      <c r="G206" s="171"/>
      <c r="H206" s="171"/>
      <c r="I206" s="152"/>
      <c r="J206" s="152"/>
    </row>
    <row r="207" spans="1:10" ht="22.5">
      <c r="A207" s="387"/>
      <c r="B207" s="153" t="s">
        <v>37</v>
      </c>
      <c r="C207" s="153">
        <v>1813</v>
      </c>
      <c r="D207" s="154" t="s">
        <v>384</v>
      </c>
      <c r="E207" s="153" t="s">
        <v>64</v>
      </c>
      <c r="F207" s="173">
        <v>1</v>
      </c>
      <c r="G207" s="171"/>
      <c r="H207" s="171"/>
      <c r="I207" s="158">
        <f>F207*G207</f>
        <v>0</v>
      </c>
      <c r="J207" s="158">
        <f>F207*H207</f>
        <v>0</v>
      </c>
    </row>
    <row r="208" spans="1:10" ht="22.5">
      <c r="A208" s="387"/>
      <c r="B208" s="153" t="s">
        <v>37</v>
      </c>
      <c r="C208" s="153">
        <v>88247</v>
      </c>
      <c r="D208" s="154" t="s">
        <v>381</v>
      </c>
      <c r="E208" s="153" t="s">
        <v>39</v>
      </c>
      <c r="F208" s="222">
        <v>0.239</v>
      </c>
      <c r="G208" s="171"/>
      <c r="H208" s="171"/>
      <c r="I208" s="158">
        <f>F208*G208</f>
        <v>0</v>
      </c>
      <c r="J208" s="158">
        <f>F208*H208</f>
        <v>0</v>
      </c>
    </row>
    <row r="209" spans="1:10" ht="12.75">
      <c r="A209" s="387"/>
      <c r="B209" s="153" t="s">
        <v>37</v>
      </c>
      <c r="C209" s="153">
        <v>88264</v>
      </c>
      <c r="D209" s="154" t="s">
        <v>382</v>
      </c>
      <c r="E209" s="153" t="s">
        <v>39</v>
      </c>
      <c r="F209" s="222">
        <v>0.239</v>
      </c>
      <c r="G209" s="171"/>
      <c r="H209" s="171"/>
      <c r="I209" s="158">
        <f>F209*G209</f>
        <v>0</v>
      </c>
      <c r="J209" s="158">
        <f>F209*H209</f>
        <v>0</v>
      </c>
    </row>
    <row r="210" spans="1:10" ht="12.75">
      <c r="A210" s="185" t="s">
        <v>308</v>
      </c>
      <c r="B210" s="153"/>
      <c r="C210" s="146"/>
      <c r="D210" s="154"/>
      <c r="E210" s="172"/>
      <c r="F210" s="174"/>
      <c r="G210" s="173"/>
      <c r="H210" s="173"/>
      <c r="I210" s="152">
        <f>SUM(I207:I209)</f>
        <v>0</v>
      </c>
      <c r="J210" s="152">
        <f>SUM(J207:J209)</f>
        <v>0</v>
      </c>
    </row>
    <row r="212" spans="1:10" ht="51">
      <c r="A212" s="387">
        <f>C212</f>
        <v>34</v>
      </c>
      <c r="B212" s="153" t="s">
        <v>41</v>
      </c>
      <c r="C212" s="153">
        <v>34</v>
      </c>
      <c r="D212" s="223" t="s">
        <v>218</v>
      </c>
      <c r="E212" s="170" t="s">
        <v>64</v>
      </c>
      <c r="F212" s="171"/>
      <c r="G212" s="171"/>
      <c r="H212" s="171"/>
      <c r="I212" s="152"/>
      <c r="J212" s="152"/>
    </row>
    <row r="213" spans="1:10" ht="45">
      <c r="A213" s="387"/>
      <c r="B213" s="153" t="s">
        <v>37</v>
      </c>
      <c r="C213" s="153">
        <v>39128</v>
      </c>
      <c r="D213" s="154" t="s">
        <v>385</v>
      </c>
      <c r="E213" s="153" t="s">
        <v>64</v>
      </c>
      <c r="F213" s="173">
        <v>2.529</v>
      </c>
      <c r="G213" s="171"/>
      <c r="H213" s="171"/>
      <c r="I213" s="158">
        <f>F213*G213</f>
        <v>0</v>
      </c>
      <c r="J213" s="158">
        <f>F213*H213</f>
        <v>0</v>
      </c>
    </row>
    <row r="214" spans="1:10" ht="22.5">
      <c r="A214" s="387"/>
      <c r="B214" s="153" t="s">
        <v>37</v>
      </c>
      <c r="C214" s="153" t="s">
        <v>386</v>
      </c>
      <c r="D214" s="154" t="s">
        <v>387</v>
      </c>
      <c r="E214" s="153" t="s">
        <v>39</v>
      </c>
      <c r="F214" s="222">
        <v>0.0037</v>
      </c>
      <c r="G214" s="171"/>
      <c r="H214" s="171"/>
      <c r="I214" s="158">
        <f>F214*G214</f>
        <v>0</v>
      </c>
      <c r="J214" s="158">
        <f>F214*H214</f>
        <v>0</v>
      </c>
    </row>
    <row r="215" spans="1:10" ht="22.5">
      <c r="A215" s="387"/>
      <c r="B215" s="153" t="s">
        <v>37</v>
      </c>
      <c r="C215" s="153" t="s">
        <v>388</v>
      </c>
      <c r="D215" s="154" t="s">
        <v>389</v>
      </c>
      <c r="E215" s="153" t="s">
        <v>39</v>
      </c>
      <c r="F215" s="222">
        <v>0.268</v>
      </c>
      <c r="G215" s="171"/>
      <c r="H215" s="171"/>
      <c r="I215" s="158">
        <f>F215*G215</f>
        <v>0</v>
      </c>
      <c r="J215" s="158">
        <f>F215*H215</f>
        <v>0</v>
      </c>
    </row>
    <row r="216" spans="1:10" ht="12.75">
      <c r="A216" s="185" t="s">
        <v>308</v>
      </c>
      <c r="B216" s="153"/>
      <c r="C216" s="146"/>
      <c r="D216" s="154"/>
      <c r="E216" s="172"/>
      <c r="F216" s="174"/>
      <c r="G216" s="173"/>
      <c r="H216" s="173"/>
      <c r="I216" s="152">
        <f>SUM(I213:I215)</f>
        <v>0</v>
      </c>
      <c r="J216" s="152">
        <f>SUM(J213:J215)</f>
        <v>0</v>
      </c>
    </row>
    <row r="218" spans="1:10" ht="51">
      <c r="A218" s="387">
        <f>C218</f>
        <v>35</v>
      </c>
      <c r="B218" s="153" t="s">
        <v>41</v>
      </c>
      <c r="C218" s="153">
        <v>35</v>
      </c>
      <c r="D218" s="223" t="s">
        <v>390</v>
      </c>
      <c r="E218" s="170" t="s">
        <v>64</v>
      </c>
      <c r="F218" s="171"/>
      <c r="G218" s="171"/>
      <c r="H218" s="171"/>
      <c r="I218" s="152"/>
      <c r="J218" s="152"/>
    </row>
    <row r="219" spans="1:10" ht="45">
      <c r="A219" s="387"/>
      <c r="B219" s="153" t="s">
        <v>37</v>
      </c>
      <c r="C219" s="153">
        <v>2582</v>
      </c>
      <c r="D219" s="154" t="s">
        <v>391</v>
      </c>
      <c r="E219" s="153" t="s">
        <v>64</v>
      </c>
      <c r="F219" s="173">
        <v>1</v>
      </c>
      <c r="G219" s="171"/>
      <c r="H219" s="171"/>
      <c r="I219" s="158">
        <f>F219*G219</f>
        <v>0</v>
      </c>
      <c r="J219" s="158">
        <f>F219*H219</f>
        <v>0</v>
      </c>
    </row>
    <row r="220" spans="1:10" ht="33.75">
      <c r="A220" s="387"/>
      <c r="B220" s="153" t="s">
        <v>37</v>
      </c>
      <c r="C220" s="153">
        <v>11950</v>
      </c>
      <c r="D220" s="154" t="s">
        <v>392</v>
      </c>
      <c r="E220" s="153" t="s">
        <v>64</v>
      </c>
      <c r="F220" s="224">
        <v>2</v>
      </c>
      <c r="G220" s="171"/>
      <c r="H220" s="171"/>
      <c r="I220" s="158">
        <f>F220*G220</f>
        <v>0</v>
      </c>
      <c r="J220" s="158">
        <f>F220*H220</f>
        <v>0</v>
      </c>
    </row>
    <row r="221" spans="1:10" ht="22.5">
      <c r="A221" s="387"/>
      <c r="B221" s="153" t="s">
        <v>37</v>
      </c>
      <c r="C221" s="153">
        <v>88247</v>
      </c>
      <c r="D221" s="154" t="s">
        <v>381</v>
      </c>
      <c r="E221" s="153" t="s">
        <v>39</v>
      </c>
      <c r="F221" s="222">
        <v>0.5971</v>
      </c>
      <c r="G221" s="171"/>
      <c r="H221" s="171"/>
      <c r="I221" s="158">
        <f>F221*G221</f>
        <v>0</v>
      </c>
      <c r="J221" s="158">
        <f>F221*H221</f>
        <v>0</v>
      </c>
    </row>
    <row r="222" spans="1:10" ht="12.75">
      <c r="A222" s="387"/>
      <c r="B222" s="153" t="s">
        <v>37</v>
      </c>
      <c r="C222" s="153">
        <v>88264</v>
      </c>
      <c r="D222" s="154" t="s">
        <v>382</v>
      </c>
      <c r="E222" s="153" t="s">
        <v>39</v>
      </c>
      <c r="F222" s="222">
        <v>0.5971</v>
      </c>
      <c r="G222" s="171"/>
      <c r="H222" s="171"/>
      <c r="I222" s="158">
        <f>F222*G222</f>
        <v>0</v>
      </c>
      <c r="J222" s="158">
        <f>F222*H222</f>
        <v>0</v>
      </c>
    </row>
    <row r="223" spans="1:10" ht="12.75">
      <c r="A223" s="185" t="s">
        <v>308</v>
      </c>
      <c r="B223" s="153"/>
      <c r="C223" s="146"/>
      <c r="D223" s="154"/>
      <c r="E223" s="172"/>
      <c r="F223" s="174"/>
      <c r="G223" s="173"/>
      <c r="H223" s="173"/>
      <c r="I223" s="152">
        <f>SUM(I219:I222)</f>
        <v>0</v>
      </c>
      <c r="J223" s="152">
        <f>SUM(J219:J222)</f>
        <v>0</v>
      </c>
    </row>
    <row r="225" spans="1:10" ht="25.5">
      <c r="A225" s="387">
        <f>C225</f>
        <v>36</v>
      </c>
      <c r="B225" s="153" t="s">
        <v>41</v>
      </c>
      <c r="C225" s="153">
        <v>36</v>
      </c>
      <c r="D225" s="223" t="s">
        <v>393</v>
      </c>
      <c r="E225" s="170" t="s">
        <v>64</v>
      </c>
      <c r="F225" s="171"/>
      <c r="G225" s="171"/>
      <c r="H225" s="171"/>
      <c r="I225" s="152"/>
      <c r="J225" s="152"/>
    </row>
    <row r="226" spans="1:10" ht="22.5">
      <c r="A226" s="387"/>
      <c r="B226" s="153" t="s">
        <v>37</v>
      </c>
      <c r="C226" s="153">
        <v>39189</v>
      </c>
      <c r="D226" s="154" t="s">
        <v>394</v>
      </c>
      <c r="E226" s="153" t="s">
        <v>64</v>
      </c>
      <c r="F226" s="173">
        <v>1</v>
      </c>
      <c r="G226" s="171"/>
      <c r="H226" s="171"/>
      <c r="I226" s="158">
        <f>F226*G226</f>
        <v>0</v>
      </c>
      <c r="J226" s="158">
        <f>F226*H226</f>
        <v>0</v>
      </c>
    </row>
    <row r="227" spans="1:10" ht="22.5">
      <c r="A227" s="387"/>
      <c r="B227" s="153" t="s">
        <v>37</v>
      </c>
      <c r="C227" s="153">
        <v>88247</v>
      </c>
      <c r="D227" s="154" t="s">
        <v>381</v>
      </c>
      <c r="E227" s="153" t="s">
        <v>39</v>
      </c>
      <c r="F227" s="222">
        <v>0.062</v>
      </c>
      <c r="G227" s="171"/>
      <c r="H227" s="171"/>
      <c r="I227" s="158">
        <f>F227*G227</f>
        <v>0</v>
      </c>
      <c r="J227" s="158">
        <f>F227*H227</f>
        <v>0</v>
      </c>
    </row>
    <row r="228" spans="1:10" ht="12.75">
      <c r="A228" s="387"/>
      <c r="B228" s="153" t="s">
        <v>37</v>
      </c>
      <c r="C228" s="153">
        <v>88264</v>
      </c>
      <c r="D228" s="154" t="s">
        <v>382</v>
      </c>
      <c r="E228" s="153" t="s">
        <v>39</v>
      </c>
      <c r="F228" s="222">
        <v>0.062</v>
      </c>
      <c r="G228" s="171"/>
      <c r="H228" s="171"/>
      <c r="I228" s="158">
        <f>F228*G228</f>
        <v>0</v>
      </c>
      <c r="J228" s="158">
        <f>F228*H228</f>
        <v>0</v>
      </c>
    </row>
    <row r="229" spans="1:10" ht="12.75">
      <c r="A229" s="185" t="s">
        <v>308</v>
      </c>
      <c r="B229" s="153"/>
      <c r="C229" s="146"/>
      <c r="D229" s="154"/>
      <c r="E229" s="172"/>
      <c r="F229" s="174"/>
      <c r="G229" s="173"/>
      <c r="H229" s="173"/>
      <c r="I229" s="152">
        <f>SUM(I226:I228)</f>
        <v>0</v>
      </c>
      <c r="J229" s="152">
        <f>SUM(J226:J228)</f>
        <v>0</v>
      </c>
    </row>
    <row r="231" spans="1:10" ht="33.75">
      <c r="A231" s="387">
        <f>C231</f>
        <v>37</v>
      </c>
      <c r="B231" s="153" t="s">
        <v>41</v>
      </c>
      <c r="C231" s="153">
        <v>37</v>
      </c>
      <c r="D231" s="148" t="s">
        <v>254</v>
      </c>
      <c r="E231" s="170" t="s">
        <v>64</v>
      </c>
      <c r="F231" s="171"/>
      <c r="G231" s="171"/>
      <c r="H231" s="171"/>
      <c r="I231" s="152"/>
      <c r="J231" s="152"/>
    </row>
    <row r="232" spans="1:10" ht="22.5">
      <c r="A232" s="387"/>
      <c r="B232" s="153" t="s">
        <v>37</v>
      </c>
      <c r="C232" s="153">
        <v>39445</v>
      </c>
      <c r="D232" s="154" t="s">
        <v>395</v>
      </c>
      <c r="E232" s="153" t="s">
        <v>64</v>
      </c>
      <c r="F232" s="173">
        <v>1</v>
      </c>
      <c r="G232" s="171"/>
      <c r="H232" s="171"/>
      <c r="I232" s="158">
        <f>F232*G232</f>
        <v>0</v>
      </c>
      <c r="J232" s="158">
        <f>F232*H232</f>
        <v>0</v>
      </c>
    </row>
    <row r="233" spans="1:10" ht="33.75">
      <c r="A233" s="387"/>
      <c r="B233" s="153" t="s">
        <v>37</v>
      </c>
      <c r="C233" s="153">
        <v>1575</v>
      </c>
      <c r="D233" s="154" t="s">
        <v>396</v>
      </c>
      <c r="E233" s="153" t="s">
        <v>64</v>
      </c>
      <c r="F233" s="173">
        <v>3</v>
      </c>
      <c r="G233" s="171"/>
      <c r="H233" s="171"/>
      <c r="I233" s="158">
        <f>F233*G233</f>
        <v>0</v>
      </c>
      <c r="J233" s="158">
        <f>F233*H233</f>
        <v>0</v>
      </c>
    </row>
    <row r="234" spans="1:10" ht="22.5">
      <c r="A234" s="387"/>
      <c r="B234" s="153" t="s">
        <v>37</v>
      </c>
      <c r="C234" s="153">
        <v>88247</v>
      </c>
      <c r="D234" s="154" t="s">
        <v>381</v>
      </c>
      <c r="E234" s="153" t="s">
        <v>39</v>
      </c>
      <c r="F234" s="222">
        <v>0.5677</v>
      </c>
      <c r="G234" s="171"/>
      <c r="H234" s="171"/>
      <c r="I234" s="158">
        <f>F234*G234</f>
        <v>0</v>
      </c>
      <c r="J234" s="158">
        <f>F234*H234</f>
        <v>0</v>
      </c>
    </row>
    <row r="235" spans="1:10" ht="12.75">
      <c r="A235" s="387"/>
      <c r="B235" s="153" t="s">
        <v>37</v>
      </c>
      <c r="C235" s="153">
        <v>88264</v>
      </c>
      <c r="D235" s="154" t="s">
        <v>382</v>
      </c>
      <c r="E235" s="153" t="s">
        <v>39</v>
      </c>
      <c r="F235" s="222">
        <v>0.5677</v>
      </c>
      <c r="G235" s="171"/>
      <c r="H235" s="171"/>
      <c r="I235" s="158">
        <f>F235*G235</f>
        <v>0</v>
      </c>
      <c r="J235" s="158">
        <f>F235*H235</f>
        <v>0</v>
      </c>
    </row>
    <row r="236" spans="1:10" ht="12.75">
      <c r="A236" s="185" t="s">
        <v>308</v>
      </c>
      <c r="B236" s="153"/>
      <c r="C236" s="146"/>
      <c r="D236" s="154"/>
      <c r="E236" s="172"/>
      <c r="F236" s="174"/>
      <c r="G236" s="173"/>
      <c r="H236" s="173"/>
      <c r="I236" s="152">
        <f>SUM(I232:I235)</f>
        <v>0</v>
      </c>
      <c r="J236" s="152">
        <f>SUM(J232:J235)</f>
        <v>0</v>
      </c>
    </row>
    <row r="238" spans="1:10" ht="33.75">
      <c r="A238" s="387">
        <f>C238</f>
        <v>38</v>
      </c>
      <c r="B238" s="153" t="s">
        <v>41</v>
      </c>
      <c r="C238" s="153">
        <v>38</v>
      </c>
      <c r="D238" s="148" t="s">
        <v>265</v>
      </c>
      <c r="E238" s="170" t="s">
        <v>64</v>
      </c>
      <c r="F238" s="171"/>
      <c r="G238" s="171"/>
      <c r="H238" s="171"/>
      <c r="I238" s="152"/>
      <c r="J238" s="152"/>
    </row>
    <row r="239" spans="1:10" ht="22.5">
      <c r="A239" s="387"/>
      <c r="B239" s="153" t="s">
        <v>37</v>
      </c>
      <c r="C239" s="153">
        <v>38194</v>
      </c>
      <c r="D239" s="154" t="s">
        <v>397</v>
      </c>
      <c r="E239" s="153" t="s">
        <v>64</v>
      </c>
      <c r="F239" s="173">
        <v>1</v>
      </c>
      <c r="G239" s="171"/>
      <c r="H239" s="171"/>
      <c r="I239" s="158">
        <f>F239*G239</f>
        <v>0</v>
      </c>
      <c r="J239" s="158">
        <f>F239*H239</f>
        <v>0</v>
      </c>
    </row>
    <row r="240" spans="1:10" ht="45">
      <c r="A240" s="387"/>
      <c r="B240" s="153" t="s">
        <v>37</v>
      </c>
      <c r="C240" s="153">
        <v>38775</v>
      </c>
      <c r="D240" s="154" t="s">
        <v>398</v>
      </c>
      <c r="E240" s="153" t="s">
        <v>64</v>
      </c>
      <c r="F240" s="173">
        <v>1</v>
      </c>
      <c r="G240" s="171"/>
      <c r="H240" s="171"/>
      <c r="I240" s="158">
        <f>F240*G240</f>
        <v>0</v>
      </c>
      <c r="J240" s="158">
        <f>F240*H240</f>
        <v>0</v>
      </c>
    </row>
    <row r="241" spans="1:10" ht="22.5">
      <c r="A241" s="387"/>
      <c r="B241" s="153" t="s">
        <v>37</v>
      </c>
      <c r="C241" s="153">
        <v>88247</v>
      </c>
      <c r="D241" s="154" t="s">
        <v>381</v>
      </c>
      <c r="E241" s="153" t="s">
        <v>39</v>
      </c>
      <c r="F241" s="222">
        <v>0.2299</v>
      </c>
      <c r="G241" s="171"/>
      <c r="H241" s="171"/>
      <c r="I241" s="158">
        <f>F241*G241</f>
        <v>0</v>
      </c>
      <c r="J241" s="158">
        <f>F241*H241</f>
        <v>0</v>
      </c>
    </row>
    <row r="242" spans="1:10" ht="12.75">
      <c r="A242" s="387"/>
      <c r="B242" s="153" t="s">
        <v>37</v>
      </c>
      <c r="C242" s="153">
        <v>88264</v>
      </c>
      <c r="D242" s="154" t="s">
        <v>382</v>
      </c>
      <c r="E242" s="153" t="s">
        <v>39</v>
      </c>
      <c r="F242" s="222">
        <v>0.5518</v>
      </c>
      <c r="G242" s="171"/>
      <c r="H242" s="171"/>
      <c r="I242" s="158">
        <f>F242*G242</f>
        <v>0</v>
      </c>
      <c r="J242" s="158">
        <f>F242*H242</f>
        <v>0</v>
      </c>
    </row>
    <row r="243" spans="1:10" ht="12.75">
      <c r="A243" s="185" t="s">
        <v>308</v>
      </c>
      <c r="B243" s="153"/>
      <c r="C243" s="146"/>
      <c r="D243" s="154"/>
      <c r="E243" s="172"/>
      <c r="F243" s="174"/>
      <c r="G243" s="173"/>
      <c r="H243" s="173"/>
      <c r="I243" s="152">
        <f>SUM(I239:I242)</f>
        <v>0</v>
      </c>
      <c r="J243" s="152">
        <f>SUM(J239:J242)</f>
        <v>0</v>
      </c>
    </row>
    <row r="245" spans="1:10" ht="22.5">
      <c r="A245" s="387">
        <f>C245</f>
        <v>39</v>
      </c>
      <c r="B245" s="153" t="s">
        <v>41</v>
      </c>
      <c r="C245" s="153">
        <v>39</v>
      </c>
      <c r="D245" s="148" t="s">
        <v>267</v>
      </c>
      <c r="E245" s="170" t="s">
        <v>64</v>
      </c>
      <c r="F245" s="171"/>
      <c r="G245" s="171"/>
      <c r="H245" s="171"/>
      <c r="I245" s="152"/>
      <c r="J245" s="152"/>
    </row>
    <row r="246" spans="1:10" ht="12.75">
      <c r="A246" s="387"/>
      <c r="B246" s="153" t="s">
        <v>315</v>
      </c>
      <c r="C246" s="153" t="s">
        <v>302</v>
      </c>
      <c r="D246" s="154" t="s">
        <v>399</v>
      </c>
      <c r="E246" s="153" t="s">
        <v>64</v>
      </c>
      <c r="F246" s="173">
        <v>1</v>
      </c>
      <c r="G246" s="171"/>
      <c r="H246" s="171"/>
      <c r="I246" s="158">
        <f>F246*G246</f>
        <v>0</v>
      </c>
      <c r="J246" s="158">
        <f>F246*H246</f>
        <v>0</v>
      </c>
    </row>
    <row r="247" spans="1:10" ht="22.5">
      <c r="A247" s="387"/>
      <c r="B247" s="153" t="s">
        <v>37</v>
      </c>
      <c r="C247" s="153">
        <v>88247</v>
      </c>
      <c r="D247" s="154" t="s">
        <v>381</v>
      </c>
      <c r="E247" s="153" t="s">
        <v>39</v>
      </c>
      <c r="F247" s="222">
        <v>0.1735</v>
      </c>
      <c r="G247" s="171"/>
      <c r="H247" s="171"/>
      <c r="I247" s="158">
        <f>F247*G247</f>
        <v>0</v>
      </c>
      <c r="J247" s="158">
        <f>F247*H247</f>
        <v>0</v>
      </c>
    </row>
    <row r="248" spans="1:10" ht="12.75">
      <c r="A248" s="387"/>
      <c r="B248" s="153" t="s">
        <v>37</v>
      </c>
      <c r="C248" s="153">
        <v>88264</v>
      </c>
      <c r="D248" s="154" t="s">
        <v>382</v>
      </c>
      <c r="E248" s="153" t="s">
        <v>39</v>
      </c>
      <c r="F248" s="222">
        <v>0.4165</v>
      </c>
      <c r="G248" s="171"/>
      <c r="H248" s="171"/>
      <c r="I248" s="158">
        <f>F248*G248</f>
        <v>0</v>
      </c>
      <c r="J248" s="158">
        <f>F248*H248</f>
        <v>0</v>
      </c>
    </row>
    <row r="249" spans="1:10" ht="12.75">
      <c r="A249" s="185" t="s">
        <v>308</v>
      </c>
      <c r="B249" s="153"/>
      <c r="C249" s="146"/>
      <c r="D249" s="154"/>
      <c r="E249" s="172"/>
      <c r="F249" s="174"/>
      <c r="G249" s="173"/>
      <c r="H249" s="173"/>
      <c r="I249" s="152">
        <f>SUM(I246:I248)</f>
        <v>0</v>
      </c>
      <c r="J249" s="152">
        <f>SUM(J246:J248)</f>
        <v>0</v>
      </c>
    </row>
    <row r="251" spans="1:10" ht="22.5">
      <c r="A251" s="387">
        <f>C251</f>
        <v>40</v>
      </c>
      <c r="B251" s="153" t="s">
        <v>41</v>
      </c>
      <c r="C251" s="153">
        <v>40</v>
      </c>
      <c r="D251" s="148" t="s">
        <v>269</v>
      </c>
      <c r="E251" s="170" t="s">
        <v>64</v>
      </c>
      <c r="F251" s="171"/>
      <c r="G251" s="171"/>
      <c r="H251" s="171"/>
      <c r="I251" s="152"/>
      <c r="J251" s="152"/>
    </row>
    <row r="252" spans="1:10" ht="12.75">
      <c r="A252" s="387"/>
      <c r="B252" s="153" t="s">
        <v>315</v>
      </c>
      <c r="C252" s="153" t="s">
        <v>302</v>
      </c>
      <c r="D252" s="154" t="s">
        <v>400</v>
      </c>
      <c r="E252" s="153" t="s">
        <v>64</v>
      </c>
      <c r="F252" s="173">
        <v>1</v>
      </c>
      <c r="G252" s="171"/>
      <c r="H252" s="171"/>
      <c r="I252" s="158">
        <f>F252*G252</f>
        <v>0</v>
      </c>
      <c r="J252" s="158">
        <f>F252*H252</f>
        <v>0</v>
      </c>
    </row>
    <row r="253" spans="1:10" ht="22.5">
      <c r="A253" s="387"/>
      <c r="B253" s="153" t="s">
        <v>37</v>
      </c>
      <c r="C253" s="153">
        <v>38194</v>
      </c>
      <c r="D253" s="154" t="s">
        <v>397</v>
      </c>
      <c r="E253" s="153" t="s">
        <v>64</v>
      </c>
      <c r="F253" s="173">
        <v>1</v>
      </c>
      <c r="G253" s="171"/>
      <c r="H253" s="171"/>
      <c r="I253" s="158">
        <f>F253*G253</f>
        <v>0</v>
      </c>
      <c r="J253" s="158">
        <f>F253*H253</f>
        <v>0</v>
      </c>
    </row>
    <row r="254" spans="1:10" ht="22.5">
      <c r="A254" s="387"/>
      <c r="B254" s="153" t="s">
        <v>37</v>
      </c>
      <c r="C254" s="153">
        <v>88247</v>
      </c>
      <c r="D254" s="154" t="s">
        <v>381</v>
      </c>
      <c r="E254" s="153" t="s">
        <v>39</v>
      </c>
      <c r="F254" s="222">
        <v>0.1735</v>
      </c>
      <c r="G254" s="171"/>
      <c r="H254" s="171"/>
      <c r="I254" s="158">
        <f>F254*G254</f>
        <v>0</v>
      </c>
      <c r="J254" s="158">
        <f>F254*H254</f>
        <v>0</v>
      </c>
    </row>
    <row r="255" spans="1:10" ht="12.75">
      <c r="A255" s="387"/>
      <c r="B255" s="153" t="s">
        <v>37</v>
      </c>
      <c r="C255" s="153">
        <v>88264</v>
      </c>
      <c r="D255" s="154" t="s">
        <v>382</v>
      </c>
      <c r="E255" s="153" t="s">
        <v>39</v>
      </c>
      <c r="F255" s="222">
        <v>0.4165</v>
      </c>
      <c r="G255" s="171"/>
      <c r="H255" s="171"/>
      <c r="I255" s="158">
        <f>F255*G255</f>
        <v>0</v>
      </c>
      <c r="J255" s="158">
        <f>F255*H255</f>
        <v>0</v>
      </c>
    </row>
    <row r="256" spans="1:10" ht="12.75">
      <c r="A256" s="185" t="s">
        <v>308</v>
      </c>
      <c r="B256" s="153"/>
      <c r="C256" s="146"/>
      <c r="D256" s="154"/>
      <c r="E256" s="172"/>
      <c r="F256" s="174"/>
      <c r="G256" s="173"/>
      <c r="H256" s="173"/>
      <c r="I256" s="152">
        <f>SUM(I252:I255)</f>
        <v>0</v>
      </c>
      <c r="J256" s="152">
        <f>SUM(J252:J255)</f>
        <v>0</v>
      </c>
    </row>
  </sheetData>
  <mergeCells count="69">
    <mergeCell ref="A1:J1"/>
    <mergeCell ref="B2:D2"/>
    <mergeCell ref="B5:D5"/>
    <mergeCell ref="B8:D8"/>
    <mergeCell ref="A9:A10"/>
    <mergeCell ref="B9:B10"/>
    <mergeCell ref="C9:C10"/>
    <mergeCell ref="D9:D10"/>
    <mergeCell ref="E9:E10"/>
    <mergeCell ref="F9:F10"/>
    <mergeCell ref="G9:H9"/>
    <mergeCell ref="I9:J9"/>
    <mergeCell ref="A12:A15"/>
    <mergeCell ref="B13:B15"/>
    <mergeCell ref="A18:A21"/>
    <mergeCell ref="A24:A25"/>
    <mergeCell ref="A28:A29"/>
    <mergeCell ref="A32:A33"/>
    <mergeCell ref="A36:A41"/>
    <mergeCell ref="B37:B39"/>
    <mergeCell ref="A44:A49"/>
    <mergeCell ref="B45:B47"/>
    <mergeCell ref="A52:A57"/>
    <mergeCell ref="B53:B55"/>
    <mergeCell ref="A60:A61"/>
    <mergeCell ref="A64:A69"/>
    <mergeCell ref="B65:B67"/>
    <mergeCell ref="A72:A77"/>
    <mergeCell ref="B73:B75"/>
    <mergeCell ref="A80:A82"/>
    <mergeCell ref="A85:A86"/>
    <mergeCell ref="A89:A93"/>
    <mergeCell ref="B90:B92"/>
    <mergeCell ref="A96:A101"/>
    <mergeCell ref="B97:B99"/>
    <mergeCell ref="A104:A107"/>
    <mergeCell ref="A110:A113"/>
    <mergeCell ref="B111:B113"/>
    <mergeCell ref="A116:A120"/>
    <mergeCell ref="B117:B119"/>
    <mergeCell ref="A123:A127"/>
    <mergeCell ref="B124:B126"/>
    <mergeCell ref="A130:A134"/>
    <mergeCell ref="B131:B133"/>
    <mergeCell ref="A137:A142"/>
    <mergeCell ref="B138:B140"/>
    <mergeCell ref="A145:A150"/>
    <mergeCell ref="B146:B148"/>
    <mergeCell ref="A153:A156"/>
    <mergeCell ref="A159:A160"/>
    <mergeCell ref="A163:A166"/>
    <mergeCell ref="B164:B166"/>
    <mergeCell ref="A169:A172"/>
    <mergeCell ref="B170:B172"/>
    <mergeCell ref="A175:A176"/>
    <mergeCell ref="A179:A183"/>
    <mergeCell ref="B180:B182"/>
    <mergeCell ref="A186:A187"/>
    <mergeCell ref="A190:A191"/>
    <mergeCell ref="A194:A197"/>
    <mergeCell ref="A200:A203"/>
    <mergeCell ref="A206:A209"/>
    <mergeCell ref="A212:A215"/>
    <mergeCell ref="A218:A222"/>
    <mergeCell ref="A225:A228"/>
    <mergeCell ref="A231:A235"/>
    <mergeCell ref="A238:A242"/>
    <mergeCell ref="A245:A248"/>
    <mergeCell ref="A251:A255"/>
  </mergeCells>
  <printOptions/>
  <pageMargins left="0.629861111111111" right="0.629861111111111" top="0.196527777777778" bottom="0.590277777777778" header="0.511805555555555" footer="0.196527777777778"/>
  <pageSetup horizontalDpi="300" verticalDpi="300" orientation="landscape" paperSize="9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38"/>
  <sheetViews>
    <sheetView zoomScale="95" zoomScaleNormal="95" workbookViewId="0" topLeftCell="A1">
      <selection activeCell="B52" sqref="B52"/>
    </sheetView>
  </sheetViews>
  <sheetFormatPr defaultColWidth="9.33203125" defaultRowHeight="12.75"/>
  <cols>
    <col min="1" max="1" width="17.66015625" style="225" customWidth="1"/>
    <col min="2" max="2" width="63.16015625" style="226" customWidth="1"/>
    <col min="3" max="4" width="15.83203125" style="227" customWidth="1"/>
    <col min="5" max="5" width="10.83203125" style="227" customWidth="1"/>
    <col min="6" max="6" width="15.83203125" style="227" customWidth="1"/>
    <col min="7" max="7" width="10.83203125" style="227" customWidth="1"/>
    <col min="8" max="8" width="15.83203125" style="227" customWidth="1"/>
    <col min="9" max="9" width="10.83203125" style="227" customWidth="1"/>
    <col min="10" max="10" width="15.83203125" style="227" customWidth="1"/>
    <col min="11" max="11" width="10.83203125" style="227" customWidth="1"/>
    <col min="12" max="12" width="15.83203125" style="227" customWidth="1"/>
    <col min="13" max="13" width="10.83203125" style="227" customWidth="1"/>
    <col min="14" max="15" width="12.66015625" style="227" customWidth="1"/>
    <col min="16" max="16" width="15" style="227" customWidth="1"/>
    <col min="17" max="17" width="12.66015625" style="227" customWidth="1"/>
    <col min="18" max="19" width="15" style="227" customWidth="1"/>
    <col min="20" max="1025" width="9.33203125" style="227" customWidth="1"/>
  </cols>
  <sheetData>
    <row r="1" spans="2:13" ht="18">
      <c r="B1" s="398" t="s">
        <v>401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3" ht="11.25" customHeight="1">
      <c r="A2" s="5" t="s">
        <v>1</v>
      </c>
      <c r="B2" s="383" t="s">
        <v>2</v>
      </c>
      <c r="C2" s="383"/>
      <c r="D2" s="383"/>
      <c r="E2" s="228"/>
      <c r="F2" s="228"/>
      <c r="G2" s="228"/>
      <c r="H2" s="228"/>
      <c r="I2" s="228"/>
      <c r="J2" s="228"/>
      <c r="K2" s="228"/>
      <c r="L2" s="228"/>
      <c r="M2" s="229"/>
    </row>
    <row r="3" spans="1:13" ht="11.25" customHeight="1">
      <c r="A3" s="11"/>
      <c r="B3" s="12"/>
      <c r="C3" s="12"/>
      <c r="D3" s="12"/>
      <c r="E3" s="230"/>
      <c r="F3" s="230"/>
      <c r="G3" s="230"/>
      <c r="H3" s="230"/>
      <c r="I3" s="230"/>
      <c r="J3" s="230"/>
      <c r="K3" s="230"/>
      <c r="L3" s="230"/>
      <c r="M3" s="231"/>
    </row>
    <row r="4" spans="1:13" ht="11.25" customHeight="1">
      <c r="A4" s="11" t="s">
        <v>5</v>
      </c>
      <c r="B4" s="18" t="s">
        <v>6</v>
      </c>
      <c r="C4" s="18"/>
      <c r="D4" s="18"/>
      <c r="E4" s="230"/>
      <c r="F4" s="230"/>
      <c r="G4" s="230"/>
      <c r="H4" s="230"/>
      <c r="I4" s="230"/>
      <c r="J4" s="230"/>
      <c r="K4" s="230"/>
      <c r="L4" s="230"/>
      <c r="M4" s="231"/>
    </row>
    <row r="5" spans="1:13" ht="11.25" customHeight="1">
      <c r="A5" s="11" t="s">
        <v>8</v>
      </c>
      <c r="B5" s="384" t="s">
        <v>9</v>
      </c>
      <c r="C5" s="384"/>
      <c r="D5" s="384"/>
      <c r="E5" s="230"/>
      <c r="F5" s="230"/>
      <c r="G5" s="230"/>
      <c r="H5" s="230"/>
      <c r="I5" s="230"/>
      <c r="J5" s="230"/>
      <c r="K5" s="230"/>
      <c r="L5" s="230"/>
      <c r="M5" s="231"/>
    </row>
    <row r="6" spans="1:13" ht="12.75">
      <c r="A6" s="232"/>
      <c r="B6" s="204"/>
      <c r="C6" s="204"/>
      <c r="D6" s="233"/>
      <c r="E6" s="234"/>
      <c r="F6" s="234"/>
      <c r="G6" s="234"/>
      <c r="H6" s="234"/>
      <c r="I6" s="234"/>
      <c r="J6" s="234"/>
      <c r="K6" s="234"/>
      <c r="L6" s="234"/>
      <c r="M6" s="235"/>
    </row>
    <row r="7" spans="1:13" ht="11.25" customHeight="1">
      <c r="A7" s="236" t="s">
        <v>13</v>
      </c>
      <c r="B7" s="399" t="s">
        <v>402</v>
      </c>
      <c r="C7" s="399"/>
      <c r="D7" s="399"/>
      <c r="E7" s="237"/>
      <c r="F7" s="237"/>
      <c r="G7" s="237"/>
      <c r="H7" s="237"/>
      <c r="I7" s="237"/>
      <c r="J7" s="237"/>
      <c r="K7" s="237"/>
      <c r="L7" s="238" t="s">
        <v>10</v>
      </c>
      <c r="M7" s="239"/>
    </row>
    <row r="8" spans="1:13" s="242" customFormat="1" ht="22.5">
      <c r="A8" s="240" t="s">
        <v>403</v>
      </c>
      <c r="B8" s="240" t="s">
        <v>404</v>
      </c>
      <c r="C8" s="241" t="s">
        <v>405</v>
      </c>
      <c r="D8" s="400" t="s">
        <v>406</v>
      </c>
      <c r="E8" s="400"/>
      <c r="F8" s="400" t="s">
        <v>407</v>
      </c>
      <c r="G8" s="400"/>
      <c r="H8" s="400" t="s">
        <v>408</v>
      </c>
      <c r="I8" s="400"/>
      <c r="J8" s="400" t="s">
        <v>409</v>
      </c>
      <c r="K8" s="400"/>
      <c r="L8" s="400" t="s">
        <v>410</v>
      </c>
      <c r="M8" s="400"/>
    </row>
    <row r="9" spans="1:13" s="242" customFormat="1" ht="11.25">
      <c r="A9" s="397"/>
      <c r="B9" s="397"/>
      <c r="C9" s="244"/>
      <c r="D9" s="243" t="s">
        <v>411</v>
      </c>
      <c r="E9" s="243" t="s">
        <v>32</v>
      </c>
      <c r="F9" s="243" t="s">
        <v>411</v>
      </c>
      <c r="G9" s="243" t="s">
        <v>32</v>
      </c>
      <c r="H9" s="243" t="s">
        <v>411</v>
      </c>
      <c r="I9" s="243" t="s">
        <v>32</v>
      </c>
      <c r="J9" s="243" t="s">
        <v>411</v>
      </c>
      <c r="K9" s="243" t="s">
        <v>32</v>
      </c>
      <c r="L9" s="243" t="s">
        <v>411</v>
      </c>
      <c r="M9" s="243" t="s">
        <v>32</v>
      </c>
    </row>
    <row r="10" spans="1:13" s="242" customFormat="1" ht="11.25">
      <c r="A10" s="245">
        <v>1</v>
      </c>
      <c r="B10" s="246" t="s">
        <v>33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19" ht="12.75">
      <c r="A11" s="248" t="s">
        <v>34</v>
      </c>
      <c r="B11" s="249" t="s">
        <v>35</v>
      </c>
      <c r="C11" s="250">
        <f>Orçamento!P17</f>
        <v>0</v>
      </c>
      <c r="D11" s="250">
        <f>E11*C11</f>
        <v>0</v>
      </c>
      <c r="E11" s="251">
        <v>0.25</v>
      </c>
      <c r="F11" s="250">
        <f>G11*C11</f>
        <v>0</v>
      </c>
      <c r="G11" s="251">
        <v>0.25</v>
      </c>
      <c r="H11" s="250">
        <f>I11*C11</f>
        <v>0</v>
      </c>
      <c r="I11" s="251">
        <v>0.25</v>
      </c>
      <c r="J11" s="250">
        <f>K11*C11</f>
        <v>0</v>
      </c>
      <c r="K11" s="251">
        <v>0.25</v>
      </c>
      <c r="L11" s="252">
        <f aca="true" t="shared" si="0" ref="L11:M13">D11+F11+H11+J11</f>
        <v>0</v>
      </c>
      <c r="M11" s="253">
        <f t="shared" si="0"/>
        <v>1</v>
      </c>
      <c r="N11" s="254"/>
      <c r="P11" s="254"/>
      <c r="R11" s="254"/>
      <c r="S11" s="255"/>
    </row>
    <row r="12" spans="1:19" ht="12.75">
      <c r="A12" s="248" t="s">
        <v>48</v>
      </c>
      <c r="B12" s="249" t="s">
        <v>49</v>
      </c>
      <c r="C12" s="250">
        <f>Orçamento!P25</f>
        <v>0</v>
      </c>
      <c r="D12" s="250">
        <f>E12*C12</f>
        <v>0</v>
      </c>
      <c r="E12" s="251">
        <v>1</v>
      </c>
      <c r="F12" s="250">
        <f>G12*C12</f>
        <v>0</v>
      </c>
      <c r="G12" s="251">
        <v>0</v>
      </c>
      <c r="H12" s="250">
        <f>I12*C12</f>
        <v>0</v>
      </c>
      <c r="I12" s="251">
        <v>0</v>
      </c>
      <c r="J12" s="250">
        <f>K12*C12</f>
        <v>0</v>
      </c>
      <c r="K12" s="251">
        <v>0</v>
      </c>
      <c r="L12" s="252">
        <f t="shared" si="0"/>
        <v>0</v>
      </c>
      <c r="M12" s="253">
        <f t="shared" si="0"/>
        <v>1</v>
      </c>
      <c r="N12" s="254"/>
      <c r="P12" s="254"/>
      <c r="R12" s="254"/>
      <c r="S12" s="255"/>
    </row>
    <row r="13" spans="1:19" ht="12.75">
      <c r="A13" s="248" t="s">
        <v>59</v>
      </c>
      <c r="B13" s="249" t="s">
        <v>60</v>
      </c>
      <c r="C13" s="250">
        <f>Orçamento!P30</f>
        <v>0</v>
      </c>
      <c r="D13" s="250">
        <f>E13*C13</f>
        <v>0</v>
      </c>
      <c r="E13" s="251">
        <v>1</v>
      </c>
      <c r="F13" s="250">
        <f>G13*C13</f>
        <v>0</v>
      </c>
      <c r="G13" s="251">
        <v>0</v>
      </c>
      <c r="H13" s="250">
        <f>I13*C13</f>
        <v>0</v>
      </c>
      <c r="I13" s="251">
        <v>0</v>
      </c>
      <c r="J13" s="250">
        <f>K13*C13</f>
        <v>0</v>
      </c>
      <c r="K13" s="251">
        <v>0</v>
      </c>
      <c r="L13" s="252">
        <f t="shared" si="0"/>
        <v>0</v>
      </c>
      <c r="M13" s="253">
        <f t="shared" si="0"/>
        <v>1</v>
      </c>
      <c r="N13" s="254"/>
      <c r="P13" s="254"/>
      <c r="R13" s="254"/>
      <c r="S13" s="255"/>
    </row>
    <row r="14" spans="1:19" ht="12.75">
      <c r="A14" s="248"/>
      <c r="B14" s="249"/>
      <c r="C14" s="252"/>
      <c r="D14" s="250"/>
      <c r="E14" s="251"/>
      <c r="F14" s="250"/>
      <c r="G14" s="251"/>
      <c r="H14" s="250"/>
      <c r="I14" s="251"/>
      <c r="J14" s="250"/>
      <c r="K14" s="251"/>
      <c r="L14" s="252"/>
      <c r="M14" s="253"/>
      <c r="N14" s="254"/>
      <c r="P14" s="254"/>
      <c r="R14" s="254"/>
      <c r="S14" s="255"/>
    </row>
    <row r="15" spans="1:19" s="242" customFormat="1" ht="11.25">
      <c r="A15" s="245">
        <v>2</v>
      </c>
      <c r="B15" s="246" t="str">
        <f>Orçamento!$D$34</f>
        <v xml:space="preserve">RECUPERAÇÃO ESTRUTURAL </v>
      </c>
      <c r="C15" s="256"/>
      <c r="D15" s="256"/>
      <c r="E15" s="257"/>
      <c r="F15" s="256"/>
      <c r="G15" s="257"/>
      <c r="H15" s="256"/>
      <c r="I15" s="257"/>
      <c r="J15" s="256"/>
      <c r="K15" s="257"/>
      <c r="L15" s="258"/>
      <c r="M15" s="259"/>
      <c r="N15" s="254"/>
      <c r="P15" s="260"/>
      <c r="R15" s="260"/>
      <c r="S15" s="261"/>
    </row>
    <row r="16" spans="1:19" ht="12.75">
      <c r="A16" s="248" t="s">
        <v>68</v>
      </c>
      <c r="B16" s="262" t="s">
        <v>412</v>
      </c>
      <c r="C16" s="250">
        <f>Orçamento!P41</f>
        <v>0</v>
      </c>
      <c r="D16" s="250">
        <f>E16*C16</f>
        <v>0</v>
      </c>
      <c r="E16" s="251">
        <v>1</v>
      </c>
      <c r="F16" s="250">
        <f>G16*C16</f>
        <v>0</v>
      </c>
      <c r="G16" s="251">
        <v>0</v>
      </c>
      <c r="H16" s="250">
        <f>I16*C16</f>
        <v>0</v>
      </c>
      <c r="I16" s="251">
        <v>0</v>
      </c>
      <c r="J16" s="250">
        <f>K16*C16</f>
        <v>0</v>
      </c>
      <c r="K16" s="251">
        <v>0</v>
      </c>
      <c r="L16" s="252">
        <f>D16+F16+H16+J16</f>
        <v>0</v>
      </c>
      <c r="M16" s="253">
        <f>E16+G16+I16+K16</f>
        <v>1</v>
      </c>
      <c r="N16" s="254"/>
      <c r="P16" s="254"/>
      <c r="R16" s="254"/>
      <c r="S16" s="255"/>
    </row>
    <row r="17" spans="1:19" ht="22.5">
      <c r="A17" s="263" t="s">
        <v>77</v>
      </c>
      <c r="B17" s="264" t="s">
        <v>78</v>
      </c>
      <c r="C17" s="250"/>
      <c r="D17" s="250"/>
      <c r="E17" s="251"/>
      <c r="F17" s="250"/>
      <c r="G17" s="251"/>
      <c r="H17" s="250"/>
      <c r="I17" s="251"/>
      <c r="J17" s="250"/>
      <c r="K17" s="251"/>
      <c r="L17" s="252"/>
      <c r="M17" s="253"/>
      <c r="N17" s="254"/>
      <c r="P17" s="254"/>
      <c r="R17" s="254"/>
      <c r="S17" s="255"/>
    </row>
    <row r="18" spans="1:19" ht="33.75">
      <c r="A18" s="248" t="s">
        <v>79</v>
      </c>
      <c r="B18" s="265" t="s">
        <v>80</v>
      </c>
      <c r="C18" s="250">
        <f>Orçamento!P53</f>
        <v>0</v>
      </c>
      <c r="D18" s="250">
        <f>E18*C18</f>
        <v>0</v>
      </c>
      <c r="E18" s="251">
        <v>0</v>
      </c>
      <c r="F18" s="250">
        <f>G18*C18</f>
        <v>0</v>
      </c>
      <c r="G18" s="251">
        <v>1</v>
      </c>
      <c r="H18" s="250">
        <f>I18*C18</f>
        <v>0</v>
      </c>
      <c r="I18" s="251">
        <v>0</v>
      </c>
      <c r="J18" s="250">
        <f>K18*C18</f>
        <v>0</v>
      </c>
      <c r="K18" s="251">
        <v>0</v>
      </c>
      <c r="L18" s="252">
        <f>D18+F18+H18+J18</f>
        <v>0</v>
      </c>
      <c r="M18" s="253">
        <f>E18+G18+I18+K18</f>
        <v>1</v>
      </c>
      <c r="N18" s="254"/>
      <c r="P18" s="254"/>
      <c r="R18" s="254"/>
      <c r="S18" s="255"/>
    </row>
    <row r="19" spans="1:19" ht="12.75">
      <c r="A19" s="263" t="s">
        <v>95</v>
      </c>
      <c r="B19" s="264" t="s">
        <v>96</v>
      </c>
      <c r="C19" s="250"/>
      <c r="D19" s="250"/>
      <c r="E19" s="251"/>
      <c r="F19" s="250"/>
      <c r="G19" s="251"/>
      <c r="H19" s="250"/>
      <c r="I19" s="251"/>
      <c r="J19" s="250"/>
      <c r="K19" s="251"/>
      <c r="L19" s="252"/>
      <c r="M19" s="253"/>
      <c r="N19" s="254"/>
      <c r="P19" s="254"/>
      <c r="R19" s="254"/>
      <c r="S19" s="255"/>
    </row>
    <row r="20" spans="1:19" ht="12.75">
      <c r="A20" s="248" t="s">
        <v>97</v>
      </c>
      <c r="B20" s="265" t="s">
        <v>98</v>
      </c>
      <c r="C20" s="250">
        <f>Orçamento!P63</f>
        <v>0</v>
      </c>
      <c r="D20" s="250">
        <f>E20*C20</f>
        <v>0</v>
      </c>
      <c r="E20" s="251">
        <v>0</v>
      </c>
      <c r="F20" s="250">
        <f>G20*C20</f>
        <v>0</v>
      </c>
      <c r="G20" s="251">
        <v>0</v>
      </c>
      <c r="H20" s="250">
        <f>I20*C20</f>
        <v>0</v>
      </c>
      <c r="I20" s="251">
        <v>1</v>
      </c>
      <c r="J20" s="250">
        <f>K20*C20</f>
        <v>0</v>
      </c>
      <c r="K20" s="251">
        <v>0</v>
      </c>
      <c r="L20" s="252">
        <f aca="true" t="shared" si="1" ref="L20:M23">D20+F20+H20+J20</f>
        <v>0</v>
      </c>
      <c r="M20" s="253">
        <f t="shared" si="1"/>
        <v>1</v>
      </c>
      <c r="N20" s="254"/>
      <c r="P20" s="254"/>
      <c r="R20" s="254"/>
      <c r="S20" s="255"/>
    </row>
    <row r="21" spans="1:19" ht="22.5">
      <c r="A21" s="248" t="s">
        <v>107</v>
      </c>
      <c r="B21" s="265" t="s">
        <v>108</v>
      </c>
      <c r="C21" s="250">
        <f>Orçamento!P70</f>
        <v>0</v>
      </c>
      <c r="D21" s="250">
        <f>E21*C21</f>
        <v>0</v>
      </c>
      <c r="E21" s="251">
        <v>0</v>
      </c>
      <c r="F21" s="250">
        <f>G21*C21</f>
        <v>0</v>
      </c>
      <c r="G21" s="251">
        <v>0</v>
      </c>
      <c r="H21" s="250">
        <f>I21*C21</f>
        <v>0</v>
      </c>
      <c r="I21" s="251">
        <v>1</v>
      </c>
      <c r="J21" s="250">
        <f>K21*C21</f>
        <v>0</v>
      </c>
      <c r="K21" s="251">
        <v>0</v>
      </c>
      <c r="L21" s="252">
        <f t="shared" si="1"/>
        <v>0</v>
      </c>
      <c r="M21" s="253">
        <f t="shared" si="1"/>
        <v>1</v>
      </c>
      <c r="N21" s="254"/>
      <c r="P21" s="254"/>
      <c r="R21" s="254"/>
      <c r="S21" s="255"/>
    </row>
    <row r="22" spans="1:1025" ht="12.75">
      <c r="A22" s="263" t="s">
        <v>114</v>
      </c>
      <c r="B22" s="264" t="s">
        <v>115</v>
      </c>
      <c r="C22" s="268">
        <f>Orçamento!P80</f>
        <v>0</v>
      </c>
      <c r="D22" s="268">
        <f>E22*C22</f>
        <v>0</v>
      </c>
      <c r="E22" s="271">
        <v>0</v>
      </c>
      <c r="F22" s="268">
        <f>G22*C22</f>
        <v>0</v>
      </c>
      <c r="G22" s="271">
        <v>0.5</v>
      </c>
      <c r="H22" s="268">
        <f>I22*C22</f>
        <v>0</v>
      </c>
      <c r="I22" s="271">
        <v>0.5</v>
      </c>
      <c r="J22" s="268">
        <f>K22*C22</f>
        <v>0</v>
      </c>
      <c r="K22" s="271">
        <v>0</v>
      </c>
      <c r="L22" s="252">
        <f t="shared" si="1"/>
        <v>0</v>
      </c>
      <c r="M22" s="253">
        <f t="shared" si="1"/>
        <v>1</v>
      </c>
      <c r="N22" s="260"/>
      <c r="O22" s="242"/>
      <c r="P22" s="260"/>
      <c r="Q22" s="242"/>
      <c r="R22" s="260"/>
      <c r="S22" s="261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242"/>
      <c r="FG22" s="242"/>
      <c r="FH22" s="242"/>
      <c r="FI22" s="242"/>
      <c r="FJ22" s="242"/>
      <c r="FK22" s="242"/>
      <c r="FL22" s="242"/>
      <c r="FM22" s="242"/>
      <c r="FN22" s="242"/>
      <c r="FO22" s="242"/>
      <c r="FP22" s="242"/>
      <c r="FQ22" s="242"/>
      <c r="FR22" s="242"/>
      <c r="FS22" s="242"/>
      <c r="FT22" s="242"/>
      <c r="FU22" s="242"/>
      <c r="FV22" s="242"/>
      <c r="FW22" s="242"/>
      <c r="FX22" s="242"/>
      <c r="FY22" s="242"/>
      <c r="FZ22" s="242"/>
      <c r="GA22" s="242"/>
      <c r="GB22" s="242"/>
      <c r="GC22" s="242"/>
      <c r="GD22" s="242"/>
      <c r="GE22" s="242"/>
      <c r="GF22" s="242"/>
      <c r="GG22" s="242"/>
      <c r="GH22" s="242"/>
      <c r="GI22" s="242"/>
      <c r="GJ22" s="242"/>
      <c r="GK22" s="242"/>
      <c r="GL22" s="242"/>
      <c r="GM22" s="242"/>
      <c r="GN22" s="242"/>
      <c r="GO22" s="242"/>
      <c r="GP22" s="242"/>
      <c r="GQ22" s="242"/>
      <c r="GR22" s="242"/>
      <c r="GS22" s="242"/>
      <c r="GT22" s="242"/>
      <c r="GU22" s="242"/>
      <c r="GV22" s="242"/>
      <c r="GW22" s="242"/>
      <c r="GX22" s="242"/>
      <c r="GY22" s="242"/>
      <c r="GZ22" s="242"/>
      <c r="HA22" s="242"/>
      <c r="HB22" s="242"/>
      <c r="HC22" s="242"/>
      <c r="HD22" s="242"/>
      <c r="HE22" s="242"/>
      <c r="HF22" s="242"/>
      <c r="HG22" s="242"/>
      <c r="HH22" s="242"/>
      <c r="HI22" s="242"/>
      <c r="HJ22" s="242"/>
      <c r="HK22" s="242"/>
      <c r="HL22" s="242"/>
      <c r="HM22" s="242"/>
      <c r="HN22" s="242"/>
      <c r="HO22" s="242"/>
      <c r="HP22" s="242"/>
      <c r="HQ22" s="242"/>
      <c r="HR22" s="242"/>
      <c r="HS22" s="242"/>
      <c r="HT22" s="242"/>
      <c r="HU22" s="242"/>
      <c r="HV22" s="242"/>
      <c r="HW22" s="242"/>
      <c r="HX22" s="242"/>
      <c r="HY22" s="242"/>
      <c r="HZ22" s="242"/>
      <c r="IA22" s="242"/>
      <c r="IB22" s="242"/>
      <c r="IC22" s="242"/>
      <c r="ID22" s="242"/>
      <c r="IE22" s="242"/>
      <c r="IF22" s="242"/>
      <c r="IG22" s="242"/>
      <c r="IH22" s="242"/>
      <c r="II22" s="242"/>
      <c r="IJ22" s="242"/>
      <c r="IK22" s="242"/>
      <c r="IL22" s="242"/>
      <c r="IM22" s="242"/>
      <c r="IN22" s="242"/>
      <c r="IO22" s="242"/>
      <c r="IP22" s="242"/>
      <c r="IQ22" s="242"/>
      <c r="IR22" s="242"/>
      <c r="IS22" s="242"/>
      <c r="IT22" s="242"/>
      <c r="IU22" s="242"/>
      <c r="IV22" s="242"/>
      <c r="IW22" s="242"/>
      <c r="IX22" s="242"/>
      <c r="IY22" s="242"/>
      <c r="IZ22" s="242"/>
      <c r="JA22" s="242"/>
      <c r="JB22" s="242"/>
      <c r="JC22" s="242"/>
      <c r="JD22" s="242"/>
      <c r="JE22" s="242"/>
      <c r="JF22" s="242"/>
      <c r="JG22" s="242"/>
      <c r="JH22" s="242"/>
      <c r="JI22" s="242"/>
      <c r="JJ22" s="242"/>
      <c r="JK22" s="242"/>
      <c r="JL22" s="242"/>
      <c r="JM22" s="242"/>
      <c r="JN22" s="242"/>
      <c r="JO22" s="242"/>
      <c r="JP22" s="242"/>
      <c r="JQ22" s="242"/>
      <c r="JR22" s="242"/>
      <c r="JS22" s="242"/>
      <c r="JT22" s="242"/>
      <c r="JU22" s="242"/>
      <c r="JV22" s="242"/>
      <c r="JW22" s="242"/>
      <c r="JX22" s="242"/>
      <c r="JY22" s="242"/>
      <c r="JZ22" s="242"/>
      <c r="KA22" s="242"/>
      <c r="KB22" s="242"/>
      <c r="KC22" s="242"/>
      <c r="KD22" s="242"/>
      <c r="KE22" s="242"/>
      <c r="KF22" s="242"/>
      <c r="KG22" s="242"/>
      <c r="KH22" s="242"/>
      <c r="KI22" s="242"/>
      <c r="KJ22" s="242"/>
      <c r="KK22" s="242"/>
      <c r="KL22" s="242"/>
      <c r="KM22" s="242"/>
      <c r="KN22" s="242"/>
      <c r="KO22" s="242"/>
      <c r="KP22" s="242"/>
      <c r="KQ22" s="242"/>
      <c r="KR22" s="242"/>
      <c r="KS22" s="242"/>
      <c r="KT22" s="242"/>
      <c r="KU22" s="242"/>
      <c r="KV22" s="242"/>
      <c r="KW22" s="242"/>
      <c r="KX22" s="242"/>
      <c r="KY22" s="242"/>
      <c r="KZ22" s="242"/>
      <c r="LA22" s="242"/>
      <c r="LB22" s="242"/>
      <c r="LC22" s="242"/>
      <c r="LD22" s="242"/>
      <c r="LE22" s="242"/>
      <c r="LF22" s="242"/>
      <c r="LG22" s="242"/>
      <c r="LH22" s="242"/>
      <c r="LI22" s="242"/>
      <c r="LJ22" s="242"/>
      <c r="LK22" s="242"/>
      <c r="LL22" s="242"/>
      <c r="LM22" s="242"/>
      <c r="LN22" s="242"/>
      <c r="LO22" s="242"/>
      <c r="LP22" s="242"/>
      <c r="LQ22" s="242"/>
      <c r="LR22" s="242"/>
      <c r="LS22" s="242"/>
      <c r="LT22" s="242"/>
      <c r="LU22" s="242"/>
      <c r="LV22" s="242"/>
      <c r="LW22" s="242"/>
      <c r="LX22" s="242"/>
      <c r="LY22" s="242"/>
      <c r="LZ22" s="242"/>
      <c r="MA22" s="242"/>
      <c r="MB22" s="242"/>
      <c r="MC22" s="242"/>
      <c r="MD22" s="242"/>
      <c r="ME22" s="242"/>
      <c r="MF22" s="242"/>
      <c r="MG22" s="242"/>
      <c r="MH22" s="242"/>
      <c r="MI22" s="242"/>
      <c r="MJ22" s="242"/>
      <c r="MK22" s="242"/>
      <c r="ML22" s="242"/>
      <c r="MM22" s="242"/>
      <c r="MN22" s="242"/>
      <c r="MO22" s="242"/>
      <c r="MP22" s="242"/>
      <c r="MQ22" s="242"/>
      <c r="MR22" s="242"/>
      <c r="MS22" s="242"/>
      <c r="MT22" s="242"/>
      <c r="MU22" s="242"/>
      <c r="MV22" s="242"/>
      <c r="MW22" s="242"/>
      <c r="MX22" s="242"/>
      <c r="MY22" s="242"/>
      <c r="MZ22" s="242"/>
      <c r="NA22" s="242"/>
      <c r="NB22" s="242"/>
      <c r="NC22" s="242"/>
      <c r="ND22" s="242"/>
      <c r="NE22" s="242"/>
      <c r="NF22" s="242"/>
      <c r="NG22" s="242"/>
      <c r="NH22" s="242"/>
      <c r="NI22" s="242"/>
      <c r="NJ22" s="242"/>
      <c r="NK22" s="242"/>
      <c r="NL22" s="242"/>
      <c r="NM22" s="242"/>
      <c r="NN22" s="242"/>
      <c r="NO22" s="242"/>
      <c r="NP22" s="242"/>
      <c r="NQ22" s="242"/>
      <c r="NR22" s="242"/>
      <c r="NS22" s="242"/>
      <c r="NT22" s="242"/>
      <c r="NU22" s="242"/>
      <c r="NV22" s="242"/>
      <c r="NW22" s="242"/>
      <c r="NX22" s="242"/>
      <c r="NY22" s="242"/>
      <c r="NZ22" s="242"/>
      <c r="OA22" s="242"/>
      <c r="OB22" s="242"/>
      <c r="OC22" s="242"/>
      <c r="OD22" s="242"/>
      <c r="OE22" s="242"/>
      <c r="OF22" s="242"/>
      <c r="OG22" s="242"/>
      <c r="OH22" s="242"/>
      <c r="OI22" s="242"/>
      <c r="OJ22" s="242"/>
      <c r="OK22" s="242"/>
      <c r="OL22" s="242"/>
      <c r="OM22" s="242"/>
      <c r="ON22" s="242"/>
      <c r="OO22" s="242"/>
      <c r="OP22" s="242"/>
      <c r="OQ22" s="242"/>
      <c r="OR22" s="242"/>
      <c r="OS22" s="242"/>
      <c r="OT22" s="242"/>
      <c r="OU22" s="242"/>
      <c r="OV22" s="242"/>
      <c r="OW22" s="242"/>
      <c r="OX22" s="242"/>
      <c r="OY22" s="242"/>
      <c r="OZ22" s="242"/>
      <c r="PA22" s="242"/>
      <c r="PB22" s="242"/>
      <c r="PC22" s="242"/>
      <c r="PD22" s="242"/>
      <c r="PE22" s="242"/>
      <c r="PF22" s="242"/>
      <c r="PG22" s="242"/>
      <c r="PH22" s="242"/>
      <c r="PI22" s="242"/>
      <c r="PJ22" s="242"/>
      <c r="PK22" s="242"/>
      <c r="PL22" s="242"/>
      <c r="PM22" s="242"/>
      <c r="PN22" s="242"/>
      <c r="PO22" s="242"/>
      <c r="PP22" s="242"/>
      <c r="PQ22" s="242"/>
      <c r="PR22" s="242"/>
      <c r="PS22" s="242"/>
      <c r="PT22" s="242"/>
      <c r="PU22" s="242"/>
      <c r="PV22" s="242"/>
      <c r="PW22" s="242"/>
      <c r="PX22" s="242"/>
      <c r="PY22" s="242"/>
      <c r="PZ22" s="242"/>
      <c r="QA22" s="242"/>
      <c r="QB22" s="242"/>
      <c r="QC22" s="242"/>
      <c r="QD22" s="242"/>
      <c r="QE22" s="242"/>
      <c r="QF22" s="242"/>
      <c r="QG22" s="242"/>
      <c r="QH22" s="242"/>
      <c r="QI22" s="242"/>
      <c r="QJ22" s="242"/>
      <c r="QK22" s="242"/>
      <c r="QL22" s="242"/>
      <c r="QM22" s="242"/>
      <c r="QN22" s="242"/>
      <c r="QO22" s="242"/>
      <c r="QP22" s="242"/>
      <c r="QQ22" s="242"/>
      <c r="QR22" s="242"/>
      <c r="QS22" s="242"/>
      <c r="QT22" s="242"/>
      <c r="QU22" s="242"/>
      <c r="QV22" s="242"/>
      <c r="QW22" s="242"/>
      <c r="QX22" s="242"/>
      <c r="QY22" s="242"/>
      <c r="QZ22" s="242"/>
      <c r="RA22" s="242"/>
      <c r="RB22" s="242"/>
      <c r="RC22" s="242"/>
      <c r="RD22" s="242"/>
      <c r="RE22" s="242"/>
      <c r="RF22" s="242"/>
      <c r="RG22" s="242"/>
      <c r="RH22" s="242"/>
      <c r="RI22" s="242"/>
      <c r="RJ22" s="242"/>
      <c r="RK22" s="242"/>
      <c r="RL22" s="242"/>
      <c r="RM22" s="242"/>
      <c r="RN22" s="242"/>
      <c r="RO22" s="242"/>
      <c r="RP22" s="242"/>
      <c r="RQ22" s="242"/>
      <c r="RR22" s="242"/>
      <c r="RS22" s="242"/>
      <c r="RT22" s="242"/>
      <c r="RU22" s="242"/>
      <c r="RV22" s="242"/>
      <c r="RW22" s="242"/>
      <c r="RX22" s="242"/>
      <c r="RY22" s="242"/>
      <c r="RZ22" s="242"/>
      <c r="SA22" s="242"/>
      <c r="SB22" s="242"/>
      <c r="SC22" s="242"/>
      <c r="SD22" s="242"/>
      <c r="SE22" s="242"/>
      <c r="SF22" s="242"/>
      <c r="SG22" s="242"/>
      <c r="SH22" s="242"/>
      <c r="SI22" s="242"/>
      <c r="SJ22" s="242"/>
      <c r="SK22" s="242"/>
      <c r="SL22" s="242"/>
      <c r="SM22" s="242"/>
      <c r="SN22" s="242"/>
      <c r="SO22" s="242"/>
      <c r="SP22" s="242"/>
      <c r="SQ22" s="242"/>
      <c r="SR22" s="242"/>
      <c r="SS22" s="242"/>
      <c r="ST22" s="242"/>
      <c r="SU22" s="242"/>
      <c r="SV22" s="242"/>
      <c r="SW22" s="242"/>
      <c r="SX22" s="242"/>
      <c r="SY22" s="242"/>
      <c r="SZ22" s="242"/>
      <c r="TA22" s="242"/>
      <c r="TB22" s="242"/>
      <c r="TC22" s="242"/>
      <c r="TD22" s="242"/>
      <c r="TE22" s="242"/>
      <c r="TF22" s="242"/>
      <c r="TG22" s="242"/>
      <c r="TH22" s="242"/>
      <c r="TI22" s="242"/>
      <c r="TJ22" s="242"/>
      <c r="TK22" s="242"/>
      <c r="TL22" s="242"/>
      <c r="TM22" s="242"/>
      <c r="TN22" s="242"/>
      <c r="TO22" s="242"/>
      <c r="TP22" s="242"/>
      <c r="TQ22" s="242"/>
      <c r="TR22" s="242"/>
      <c r="TS22" s="242"/>
      <c r="TT22" s="242"/>
      <c r="TU22" s="242"/>
      <c r="TV22" s="242"/>
      <c r="TW22" s="242"/>
      <c r="TX22" s="242"/>
      <c r="TY22" s="242"/>
      <c r="TZ22" s="242"/>
      <c r="UA22" s="242"/>
      <c r="UB22" s="242"/>
      <c r="UC22" s="242"/>
      <c r="UD22" s="242"/>
      <c r="UE22" s="242"/>
      <c r="UF22" s="242"/>
      <c r="UG22" s="242"/>
      <c r="UH22" s="242"/>
      <c r="UI22" s="242"/>
      <c r="UJ22" s="242"/>
      <c r="UK22" s="242"/>
      <c r="UL22" s="242"/>
      <c r="UM22" s="242"/>
      <c r="UN22" s="242"/>
      <c r="UO22" s="242"/>
      <c r="UP22" s="242"/>
      <c r="UQ22" s="242"/>
      <c r="UR22" s="242"/>
      <c r="US22" s="242"/>
      <c r="UT22" s="242"/>
      <c r="UU22" s="242"/>
      <c r="UV22" s="242"/>
      <c r="UW22" s="242"/>
      <c r="UX22" s="242"/>
      <c r="UY22" s="242"/>
      <c r="UZ22" s="242"/>
      <c r="VA22" s="242"/>
      <c r="VB22" s="242"/>
      <c r="VC22" s="242"/>
      <c r="VD22" s="242"/>
      <c r="VE22" s="242"/>
      <c r="VF22" s="242"/>
      <c r="VG22" s="242"/>
      <c r="VH22" s="242"/>
      <c r="VI22" s="242"/>
      <c r="VJ22" s="242"/>
      <c r="VK22" s="242"/>
      <c r="VL22" s="242"/>
      <c r="VM22" s="242"/>
      <c r="VN22" s="242"/>
      <c r="VO22" s="242"/>
      <c r="VP22" s="242"/>
      <c r="VQ22" s="242"/>
      <c r="VR22" s="242"/>
      <c r="VS22" s="242"/>
      <c r="VT22" s="242"/>
      <c r="VU22" s="242"/>
      <c r="VV22" s="242"/>
      <c r="VW22" s="242"/>
      <c r="VX22" s="242"/>
      <c r="VY22" s="242"/>
      <c r="VZ22" s="242"/>
      <c r="WA22" s="242"/>
      <c r="WB22" s="242"/>
      <c r="WC22" s="242"/>
      <c r="WD22" s="242"/>
      <c r="WE22" s="242"/>
      <c r="WF22" s="242"/>
      <c r="WG22" s="242"/>
      <c r="WH22" s="242"/>
      <c r="WI22" s="242"/>
      <c r="WJ22" s="242"/>
      <c r="WK22" s="242"/>
      <c r="WL22" s="242"/>
      <c r="WM22" s="242"/>
      <c r="WN22" s="242"/>
      <c r="WO22" s="242"/>
      <c r="WP22" s="242"/>
      <c r="WQ22" s="242"/>
      <c r="WR22" s="242"/>
      <c r="WS22" s="242"/>
      <c r="WT22" s="242"/>
      <c r="WU22" s="242"/>
      <c r="WV22" s="242"/>
      <c r="WW22" s="242"/>
      <c r="WX22" s="242"/>
      <c r="WY22" s="242"/>
      <c r="WZ22" s="242"/>
      <c r="XA22" s="242"/>
      <c r="XB22" s="242"/>
      <c r="XC22" s="242"/>
      <c r="XD22" s="242"/>
      <c r="XE22" s="242"/>
      <c r="XF22" s="242"/>
      <c r="XG22" s="242"/>
      <c r="XH22" s="242"/>
      <c r="XI22" s="242"/>
      <c r="XJ22" s="242"/>
      <c r="XK22" s="242"/>
      <c r="XL22" s="242"/>
      <c r="XM22" s="242"/>
      <c r="XN22" s="242"/>
      <c r="XO22" s="242"/>
      <c r="XP22" s="242"/>
      <c r="XQ22" s="242"/>
      <c r="XR22" s="242"/>
      <c r="XS22" s="242"/>
      <c r="XT22" s="242"/>
      <c r="XU22" s="242"/>
      <c r="XV22" s="242"/>
      <c r="XW22" s="242"/>
      <c r="XX22" s="242"/>
      <c r="XY22" s="242"/>
      <c r="XZ22" s="242"/>
      <c r="YA22" s="242"/>
      <c r="YB22" s="242"/>
      <c r="YC22" s="242"/>
      <c r="YD22" s="242"/>
      <c r="YE22" s="242"/>
      <c r="YF22" s="242"/>
      <c r="YG22" s="242"/>
      <c r="YH22" s="242"/>
      <c r="YI22" s="242"/>
      <c r="YJ22" s="242"/>
      <c r="YK22" s="242"/>
      <c r="YL22" s="242"/>
      <c r="YM22" s="242"/>
      <c r="YN22" s="242"/>
      <c r="YO22" s="242"/>
      <c r="YP22" s="242"/>
      <c r="YQ22" s="242"/>
      <c r="YR22" s="242"/>
      <c r="YS22" s="242"/>
      <c r="YT22" s="242"/>
      <c r="YU22" s="242"/>
      <c r="YV22" s="242"/>
      <c r="YW22" s="242"/>
      <c r="YX22" s="242"/>
      <c r="YY22" s="242"/>
      <c r="YZ22" s="242"/>
      <c r="ZA22" s="242"/>
      <c r="ZB22" s="242"/>
      <c r="ZC22" s="242"/>
      <c r="ZD22" s="242"/>
      <c r="ZE22" s="242"/>
      <c r="ZF22" s="242"/>
      <c r="ZG22" s="242"/>
      <c r="ZH22" s="242"/>
      <c r="ZI22" s="242"/>
      <c r="ZJ22" s="242"/>
      <c r="ZK22" s="242"/>
      <c r="ZL22" s="242"/>
      <c r="ZM22" s="242"/>
      <c r="ZN22" s="242"/>
      <c r="ZO22" s="242"/>
      <c r="ZP22" s="242"/>
      <c r="ZQ22" s="242"/>
      <c r="ZR22" s="242"/>
      <c r="ZS22" s="242"/>
      <c r="ZT22" s="242"/>
      <c r="ZU22" s="242"/>
      <c r="ZV22" s="242"/>
      <c r="ZW22" s="242"/>
      <c r="ZX22" s="242"/>
      <c r="ZY22" s="242"/>
      <c r="ZZ22" s="242"/>
      <c r="AAA22" s="242"/>
      <c r="AAB22" s="242"/>
      <c r="AAC22" s="242"/>
      <c r="AAD22" s="242"/>
      <c r="AAE22" s="242"/>
      <c r="AAF22" s="242"/>
      <c r="AAG22" s="242"/>
      <c r="AAH22" s="242"/>
      <c r="AAI22" s="242"/>
      <c r="AAJ22" s="242"/>
      <c r="AAK22" s="242"/>
      <c r="AAL22" s="242"/>
      <c r="AAM22" s="242"/>
      <c r="AAN22" s="242"/>
      <c r="AAO22" s="242"/>
      <c r="AAP22" s="242"/>
      <c r="AAQ22" s="242"/>
      <c r="AAR22" s="242"/>
      <c r="AAS22" s="242"/>
      <c r="AAT22" s="242"/>
      <c r="AAU22" s="242"/>
      <c r="AAV22" s="242"/>
      <c r="AAW22" s="242"/>
      <c r="AAX22" s="242"/>
      <c r="AAY22" s="242"/>
      <c r="AAZ22" s="242"/>
      <c r="ABA22" s="242"/>
      <c r="ABB22" s="242"/>
      <c r="ABC22" s="242"/>
      <c r="ABD22" s="242"/>
      <c r="ABE22" s="242"/>
      <c r="ABF22" s="242"/>
      <c r="ABG22" s="242"/>
      <c r="ABH22" s="242"/>
      <c r="ABI22" s="242"/>
      <c r="ABJ22" s="242"/>
      <c r="ABK22" s="242"/>
      <c r="ABL22" s="242"/>
      <c r="ABM22" s="242"/>
      <c r="ABN22" s="242"/>
      <c r="ABO22" s="242"/>
      <c r="ABP22" s="242"/>
      <c r="ABQ22" s="242"/>
      <c r="ABR22" s="242"/>
      <c r="ABS22" s="242"/>
      <c r="ABT22" s="242"/>
      <c r="ABU22" s="242"/>
      <c r="ABV22" s="242"/>
      <c r="ABW22" s="242"/>
      <c r="ABX22" s="242"/>
      <c r="ABY22" s="242"/>
      <c r="ABZ22" s="242"/>
      <c r="ACA22" s="242"/>
      <c r="ACB22" s="242"/>
      <c r="ACC22" s="242"/>
      <c r="ACD22" s="242"/>
      <c r="ACE22" s="242"/>
      <c r="ACF22" s="242"/>
      <c r="ACG22" s="242"/>
      <c r="ACH22" s="242"/>
      <c r="ACI22" s="242"/>
      <c r="ACJ22" s="242"/>
      <c r="ACK22" s="242"/>
      <c r="ACL22" s="242"/>
      <c r="ACM22" s="242"/>
      <c r="ACN22" s="242"/>
      <c r="ACO22" s="242"/>
      <c r="ACP22" s="242"/>
      <c r="ACQ22" s="242"/>
      <c r="ACR22" s="242"/>
      <c r="ACS22" s="242"/>
      <c r="ACT22" s="242"/>
      <c r="ACU22" s="242"/>
      <c r="ACV22" s="242"/>
      <c r="ACW22" s="242"/>
      <c r="ACX22" s="242"/>
      <c r="ACY22" s="242"/>
      <c r="ACZ22" s="242"/>
      <c r="ADA22" s="242"/>
      <c r="ADB22" s="242"/>
      <c r="ADC22" s="242"/>
      <c r="ADD22" s="242"/>
      <c r="ADE22" s="242"/>
      <c r="ADF22" s="242"/>
      <c r="ADG22" s="242"/>
      <c r="ADH22" s="242"/>
      <c r="ADI22" s="242"/>
      <c r="ADJ22" s="242"/>
      <c r="ADK22" s="242"/>
      <c r="ADL22" s="242"/>
      <c r="ADM22" s="242"/>
      <c r="ADN22" s="242"/>
      <c r="ADO22" s="242"/>
      <c r="ADP22" s="242"/>
      <c r="ADQ22" s="242"/>
      <c r="ADR22" s="242"/>
      <c r="ADS22" s="242"/>
      <c r="ADT22" s="242"/>
      <c r="ADU22" s="242"/>
      <c r="ADV22" s="242"/>
      <c r="ADW22" s="242"/>
      <c r="ADX22" s="242"/>
      <c r="ADY22" s="242"/>
      <c r="ADZ22" s="242"/>
      <c r="AEA22" s="242"/>
      <c r="AEB22" s="242"/>
      <c r="AEC22" s="242"/>
      <c r="AED22" s="242"/>
      <c r="AEE22" s="242"/>
      <c r="AEF22" s="242"/>
      <c r="AEG22" s="242"/>
      <c r="AEH22" s="242"/>
      <c r="AEI22" s="242"/>
      <c r="AEJ22" s="242"/>
      <c r="AEK22" s="242"/>
      <c r="AEL22" s="242"/>
      <c r="AEM22" s="242"/>
      <c r="AEN22" s="242"/>
      <c r="AEO22" s="242"/>
      <c r="AEP22" s="242"/>
      <c r="AEQ22" s="242"/>
      <c r="AER22" s="242"/>
      <c r="AES22" s="242"/>
      <c r="AET22" s="242"/>
      <c r="AEU22" s="242"/>
      <c r="AEV22" s="242"/>
      <c r="AEW22" s="242"/>
      <c r="AEX22" s="242"/>
      <c r="AEY22" s="242"/>
      <c r="AEZ22" s="242"/>
      <c r="AFA22" s="242"/>
      <c r="AFB22" s="242"/>
      <c r="AFC22" s="242"/>
      <c r="AFD22" s="242"/>
      <c r="AFE22" s="242"/>
      <c r="AFF22" s="242"/>
      <c r="AFG22" s="242"/>
      <c r="AFH22" s="242"/>
      <c r="AFI22" s="242"/>
      <c r="AFJ22" s="242"/>
      <c r="AFK22" s="242"/>
      <c r="AFL22" s="242"/>
      <c r="AFM22" s="242"/>
      <c r="AFN22" s="242"/>
      <c r="AFO22" s="242"/>
      <c r="AFP22" s="242"/>
      <c r="AFQ22" s="242"/>
      <c r="AFR22" s="242"/>
      <c r="AFS22" s="242"/>
      <c r="AFT22" s="242"/>
      <c r="AFU22" s="242"/>
      <c r="AFV22" s="242"/>
      <c r="AFW22" s="242"/>
      <c r="AFX22" s="242"/>
      <c r="AFY22" s="242"/>
      <c r="AFZ22" s="242"/>
      <c r="AGA22" s="242"/>
      <c r="AGB22" s="242"/>
      <c r="AGC22" s="242"/>
      <c r="AGD22" s="242"/>
      <c r="AGE22" s="242"/>
      <c r="AGF22" s="242"/>
      <c r="AGG22" s="242"/>
      <c r="AGH22" s="242"/>
      <c r="AGI22" s="242"/>
      <c r="AGJ22" s="242"/>
      <c r="AGK22" s="242"/>
      <c r="AGL22" s="242"/>
      <c r="AGM22" s="242"/>
      <c r="AGN22" s="242"/>
      <c r="AGO22" s="242"/>
      <c r="AGP22" s="242"/>
      <c r="AGQ22" s="242"/>
      <c r="AGR22" s="242"/>
      <c r="AGS22" s="242"/>
      <c r="AGT22" s="242"/>
      <c r="AGU22" s="242"/>
      <c r="AGV22" s="242"/>
      <c r="AGW22" s="242"/>
      <c r="AGX22" s="242"/>
      <c r="AGY22" s="242"/>
      <c r="AGZ22" s="242"/>
      <c r="AHA22" s="242"/>
      <c r="AHB22" s="242"/>
      <c r="AHC22" s="242"/>
      <c r="AHD22" s="242"/>
      <c r="AHE22" s="242"/>
      <c r="AHF22" s="242"/>
      <c r="AHG22" s="242"/>
      <c r="AHH22" s="242"/>
      <c r="AHI22" s="242"/>
      <c r="AHJ22" s="242"/>
      <c r="AHK22" s="242"/>
      <c r="AHL22" s="242"/>
      <c r="AHM22" s="242"/>
      <c r="AHN22" s="242"/>
      <c r="AHO22" s="242"/>
      <c r="AHP22" s="242"/>
      <c r="AHQ22" s="242"/>
      <c r="AHR22" s="242"/>
      <c r="AHS22" s="242"/>
      <c r="AHT22" s="242"/>
      <c r="AHU22" s="242"/>
      <c r="AHV22" s="242"/>
      <c r="AHW22" s="242"/>
      <c r="AHX22" s="242"/>
      <c r="AHY22" s="242"/>
      <c r="AHZ22" s="242"/>
      <c r="AIA22" s="242"/>
      <c r="AIB22" s="242"/>
      <c r="AIC22" s="242"/>
      <c r="AID22" s="242"/>
      <c r="AIE22" s="242"/>
      <c r="AIF22" s="242"/>
      <c r="AIG22" s="242"/>
      <c r="AIH22" s="242"/>
      <c r="AII22" s="242"/>
      <c r="AIJ22" s="242"/>
      <c r="AIK22" s="242"/>
      <c r="AIL22" s="242"/>
      <c r="AIM22" s="242"/>
      <c r="AIN22" s="242"/>
      <c r="AIO22" s="242"/>
      <c r="AIP22" s="242"/>
      <c r="AIQ22" s="242"/>
      <c r="AIR22" s="242"/>
      <c r="AIS22" s="242"/>
      <c r="AIT22" s="242"/>
      <c r="AIU22" s="242"/>
      <c r="AIV22" s="242"/>
      <c r="AIW22" s="242"/>
      <c r="AIX22" s="242"/>
      <c r="AIY22" s="242"/>
      <c r="AIZ22" s="242"/>
      <c r="AJA22" s="242"/>
      <c r="AJB22" s="242"/>
      <c r="AJC22" s="242"/>
      <c r="AJD22" s="242"/>
      <c r="AJE22" s="242"/>
      <c r="AJF22" s="242"/>
      <c r="AJG22" s="242"/>
      <c r="AJH22" s="242"/>
      <c r="AJI22" s="242"/>
      <c r="AJJ22" s="242"/>
      <c r="AJK22" s="242"/>
      <c r="AJL22" s="242"/>
      <c r="AJM22" s="242"/>
      <c r="AJN22" s="242"/>
      <c r="AJO22" s="242"/>
      <c r="AJP22" s="242"/>
      <c r="AJQ22" s="242"/>
      <c r="AJR22" s="242"/>
      <c r="AJS22" s="242"/>
      <c r="AJT22" s="242"/>
      <c r="AJU22" s="242"/>
      <c r="AJV22" s="242"/>
      <c r="AJW22" s="242"/>
      <c r="AJX22" s="242"/>
      <c r="AJY22" s="242"/>
      <c r="AJZ22" s="242"/>
      <c r="AKA22" s="242"/>
      <c r="AKB22" s="242"/>
      <c r="AKC22" s="242"/>
      <c r="AKD22" s="242"/>
      <c r="AKE22" s="242"/>
      <c r="AKF22" s="242"/>
      <c r="AKG22" s="242"/>
      <c r="AKH22" s="242"/>
      <c r="AKI22" s="242"/>
      <c r="AKJ22" s="242"/>
      <c r="AKK22" s="242"/>
      <c r="AKL22" s="242"/>
      <c r="AKM22" s="242"/>
      <c r="AKN22" s="242"/>
      <c r="AKO22" s="242"/>
      <c r="AKP22" s="242"/>
      <c r="AKQ22" s="242"/>
      <c r="AKR22" s="242"/>
      <c r="AKS22" s="242"/>
      <c r="AKT22" s="242"/>
      <c r="AKU22" s="242"/>
      <c r="AKV22" s="242"/>
      <c r="AKW22" s="242"/>
      <c r="AKX22" s="242"/>
      <c r="AKY22" s="242"/>
      <c r="AKZ22" s="242"/>
      <c r="ALA22" s="242"/>
      <c r="ALB22" s="242"/>
      <c r="ALC22" s="242"/>
      <c r="ALD22" s="242"/>
      <c r="ALE22" s="242"/>
      <c r="ALF22" s="242"/>
      <c r="ALG22" s="242"/>
      <c r="ALH22" s="242"/>
      <c r="ALI22" s="242"/>
      <c r="ALJ22" s="242"/>
      <c r="ALK22" s="242"/>
      <c r="ALL22" s="242"/>
      <c r="ALM22" s="242"/>
      <c r="ALN22" s="242"/>
      <c r="ALO22" s="242"/>
      <c r="ALP22" s="242"/>
      <c r="ALQ22" s="242"/>
      <c r="ALR22" s="242"/>
      <c r="ALS22" s="242"/>
      <c r="ALT22" s="242"/>
      <c r="ALU22" s="242"/>
      <c r="ALV22" s="242"/>
      <c r="ALW22" s="242"/>
      <c r="ALX22" s="242"/>
      <c r="ALY22" s="242"/>
      <c r="ALZ22" s="242"/>
      <c r="AMA22" s="242"/>
      <c r="AMB22" s="242"/>
      <c r="AMC22" s="242"/>
      <c r="AMD22" s="242"/>
      <c r="AME22" s="242"/>
      <c r="AMF22" s="242"/>
      <c r="AMG22" s="242"/>
      <c r="AMH22" s="242"/>
      <c r="AMI22" s="242"/>
      <c r="AMJ22" s="242"/>
      <c r="AMK22" s="242"/>
    </row>
    <row r="23" spans="1:1025" ht="12.75">
      <c r="A23" s="263" t="s">
        <v>125</v>
      </c>
      <c r="B23" s="264" t="s">
        <v>126</v>
      </c>
      <c r="C23" s="268">
        <f>Orçamento!P86</f>
        <v>0</v>
      </c>
      <c r="D23" s="268">
        <f>E23*C23</f>
        <v>0</v>
      </c>
      <c r="E23" s="271">
        <v>0</v>
      </c>
      <c r="F23" s="268">
        <f>G23*C23</f>
        <v>0</v>
      </c>
      <c r="G23" s="271">
        <v>1</v>
      </c>
      <c r="H23" s="268">
        <f>I23*C23</f>
        <v>0</v>
      </c>
      <c r="I23" s="271">
        <v>0</v>
      </c>
      <c r="J23" s="268">
        <f>K23*C23</f>
        <v>0</v>
      </c>
      <c r="K23" s="271">
        <v>0</v>
      </c>
      <c r="L23" s="252">
        <f t="shared" si="1"/>
        <v>0</v>
      </c>
      <c r="M23" s="253">
        <f t="shared" si="1"/>
        <v>1</v>
      </c>
      <c r="N23" s="260"/>
      <c r="O23" s="242"/>
      <c r="P23" s="260"/>
      <c r="Q23" s="242"/>
      <c r="R23" s="260"/>
      <c r="S23" s="261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2"/>
      <c r="FF23" s="242"/>
      <c r="FG23" s="242"/>
      <c r="FH23" s="242"/>
      <c r="FI23" s="242"/>
      <c r="FJ23" s="242"/>
      <c r="FK23" s="242"/>
      <c r="FL23" s="242"/>
      <c r="FM23" s="242"/>
      <c r="FN23" s="242"/>
      <c r="FO23" s="242"/>
      <c r="FP23" s="242"/>
      <c r="FQ23" s="242"/>
      <c r="FR23" s="242"/>
      <c r="FS23" s="242"/>
      <c r="FT23" s="242"/>
      <c r="FU23" s="242"/>
      <c r="FV23" s="242"/>
      <c r="FW23" s="242"/>
      <c r="FX23" s="242"/>
      <c r="FY23" s="242"/>
      <c r="FZ23" s="242"/>
      <c r="GA23" s="242"/>
      <c r="GB23" s="242"/>
      <c r="GC23" s="242"/>
      <c r="GD23" s="242"/>
      <c r="GE23" s="242"/>
      <c r="GF23" s="242"/>
      <c r="GG23" s="242"/>
      <c r="GH23" s="242"/>
      <c r="GI23" s="242"/>
      <c r="GJ23" s="242"/>
      <c r="GK23" s="242"/>
      <c r="GL23" s="242"/>
      <c r="GM23" s="242"/>
      <c r="GN23" s="242"/>
      <c r="GO23" s="242"/>
      <c r="GP23" s="242"/>
      <c r="GQ23" s="242"/>
      <c r="GR23" s="242"/>
      <c r="GS23" s="242"/>
      <c r="GT23" s="242"/>
      <c r="GU23" s="242"/>
      <c r="GV23" s="242"/>
      <c r="GW23" s="242"/>
      <c r="GX23" s="242"/>
      <c r="GY23" s="242"/>
      <c r="GZ23" s="242"/>
      <c r="HA23" s="242"/>
      <c r="HB23" s="242"/>
      <c r="HC23" s="242"/>
      <c r="HD23" s="242"/>
      <c r="HE23" s="242"/>
      <c r="HF23" s="242"/>
      <c r="HG23" s="242"/>
      <c r="HH23" s="242"/>
      <c r="HI23" s="242"/>
      <c r="HJ23" s="242"/>
      <c r="HK23" s="242"/>
      <c r="HL23" s="242"/>
      <c r="HM23" s="242"/>
      <c r="HN23" s="242"/>
      <c r="HO23" s="242"/>
      <c r="HP23" s="242"/>
      <c r="HQ23" s="242"/>
      <c r="HR23" s="242"/>
      <c r="HS23" s="242"/>
      <c r="HT23" s="242"/>
      <c r="HU23" s="242"/>
      <c r="HV23" s="242"/>
      <c r="HW23" s="242"/>
      <c r="HX23" s="242"/>
      <c r="HY23" s="242"/>
      <c r="HZ23" s="242"/>
      <c r="IA23" s="242"/>
      <c r="IB23" s="242"/>
      <c r="IC23" s="242"/>
      <c r="ID23" s="242"/>
      <c r="IE23" s="242"/>
      <c r="IF23" s="242"/>
      <c r="IG23" s="242"/>
      <c r="IH23" s="242"/>
      <c r="II23" s="242"/>
      <c r="IJ23" s="242"/>
      <c r="IK23" s="242"/>
      <c r="IL23" s="242"/>
      <c r="IM23" s="242"/>
      <c r="IN23" s="242"/>
      <c r="IO23" s="242"/>
      <c r="IP23" s="242"/>
      <c r="IQ23" s="242"/>
      <c r="IR23" s="242"/>
      <c r="IS23" s="242"/>
      <c r="IT23" s="242"/>
      <c r="IU23" s="242"/>
      <c r="IV23" s="242"/>
      <c r="IW23" s="242"/>
      <c r="IX23" s="242"/>
      <c r="IY23" s="242"/>
      <c r="IZ23" s="242"/>
      <c r="JA23" s="242"/>
      <c r="JB23" s="242"/>
      <c r="JC23" s="242"/>
      <c r="JD23" s="242"/>
      <c r="JE23" s="242"/>
      <c r="JF23" s="242"/>
      <c r="JG23" s="242"/>
      <c r="JH23" s="242"/>
      <c r="JI23" s="242"/>
      <c r="JJ23" s="242"/>
      <c r="JK23" s="242"/>
      <c r="JL23" s="242"/>
      <c r="JM23" s="242"/>
      <c r="JN23" s="242"/>
      <c r="JO23" s="242"/>
      <c r="JP23" s="242"/>
      <c r="JQ23" s="242"/>
      <c r="JR23" s="242"/>
      <c r="JS23" s="242"/>
      <c r="JT23" s="242"/>
      <c r="JU23" s="242"/>
      <c r="JV23" s="242"/>
      <c r="JW23" s="242"/>
      <c r="JX23" s="242"/>
      <c r="JY23" s="242"/>
      <c r="JZ23" s="242"/>
      <c r="KA23" s="242"/>
      <c r="KB23" s="242"/>
      <c r="KC23" s="242"/>
      <c r="KD23" s="242"/>
      <c r="KE23" s="242"/>
      <c r="KF23" s="242"/>
      <c r="KG23" s="242"/>
      <c r="KH23" s="242"/>
      <c r="KI23" s="242"/>
      <c r="KJ23" s="242"/>
      <c r="KK23" s="242"/>
      <c r="KL23" s="242"/>
      <c r="KM23" s="242"/>
      <c r="KN23" s="242"/>
      <c r="KO23" s="242"/>
      <c r="KP23" s="242"/>
      <c r="KQ23" s="242"/>
      <c r="KR23" s="242"/>
      <c r="KS23" s="242"/>
      <c r="KT23" s="242"/>
      <c r="KU23" s="242"/>
      <c r="KV23" s="242"/>
      <c r="KW23" s="242"/>
      <c r="KX23" s="242"/>
      <c r="KY23" s="242"/>
      <c r="KZ23" s="242"/>
      <c r="LA23" s="242"/>
      <c r="LB23" s="242"/>
      <c r="LC23" s="242"/>
      <c r="LD23" s="242"/>
      <c r="LE23" s="242"/>
      <c r="LF23" s="242"/>
      <c r="LG23" s="242"/>
      <c r="LH23" s="242"/>
      <c r="LI23" s="242"/>
      <c r="LJ23" s="242"/>
      <c r="LK23" s="242"/>
      <c r="LL23" s="242"/>
      <c r="LM23" s="242"/>
      <c r="LN23" s="242"/>
      <c r="LO23" s="242"/>
      <c r="LP23" s="242"/>
      <c r="LQ23" s="242"/>
      <c r="LR23" s="242"/>
      <c r="LS23" s="242"/>
      <c r="LT23" s="242"/>
      <c r="LU23" s="242"/>
      <c r="LV23" s="242"/>
      <c r="LW23" s="242"/>
      <c r="LX23" s="242"/>
      <c r="LY23" s="242"/>
      <c r="LZ23" s="242"/>
      <c r="MA23" s="242"/>
      <c r="MB23" s="242"/>
      <c r="MC23" s="242"/>
      <c r="MD23" s="242"/>
      <c r="ME23" s="242"/>
      <c r="MF23" s="242"/>
      <c r="MG23" s="242"/>
      <c r="MH23" s="242"/>
      <c r="MI23" s="242"/>
      <c r="MJ23" s="242"/>
      <c r="MK23" s="242"/>
      <c r="ML23" s="242"/>
      <c r="MM23" s="242"/>
      <c r="MN23" s="242"/>
      <c r="MO23" s="242"/>
      <c r="MP23" s="242"/>
      <c r="MQ23" s="242"/>
      <c r="MR23" s="242"/>
      <c r="MS23" s="242"/>
      <c r="MT23" s="242"/>
      <c r="MU23" s="242"/>
      <c r="MV23" s="242"/>
      <c r="MW23" s="242"/>
      <c r="MX23" s="242"/>
      <c r="MY23" s="242"/>
      <c r="MZ23" s="242"/>
      <c r="NA23" s="242"/>
      <c r="NB23" s="242"/>
      <c r="NC23" s="242"/>
      <c r="ND23" s="242"/>
      <c r="NE23" s="242"/>
      <c r="NF23" s="242"/>
      <c r="NG23" s="242"/>
      <c r="NH23" s="242"/>
      <c r="NI23" s="242"/>
      <c r="NJ23" s="242"/>
      <c r="NK23" s="242"/>
      <c r="NL23" s="242"/>
      <c r="NM23" s="242"/>
      <c r="NN23" s="242"/>
      <c r="NO23" s="242"/>
      <c r="NP23" s="242"/>
      <c r="NQ23" s="242"/>
      <c r="NR23" s="242"/>
      <c r="NS23" s="242"/>
      <c r="NT23" s="242"/>
      <c r="NU23" s="242"/>
      <c r="NV23" s="242"/>
      <c r="NW23" s="242"/>
      <c r="NX23" s="242"/>
      <c r="NY23" s="242"/>
      <c r="NZ23" s="242"/>
      <c r="OA23" s="242"/>
      <c r="OB23" s="242"/>
      <c r="OC23" s="242"/>
      <c r="OD23" s="242"/>
      <c r="OE23" s="242"/>
      <c r="OF23" s="242"/>
      <c r="OG23" s="242"/>
      <c r="OH23" s="242"/>
      <c r="OI23" s="242"/>
      <c r="OJ23" s="242"/>
      <c r="OK23" s="242"/>
      <c r="OL23" s="242"/>
      <c r="OM23" s="242"/>
      <c r="ON23" s="242"/>
      <c r="OO23" s="242"/>
      <c r="OP23" s="242"/>
      <c r="OQ23" s="242"/>
      <c r="OR23" s="242"/>
      <c r="OS23" s="242"/>
      <c r="OT23" s="242"/>
      <c r="OU23" s="242"/>
      <c r="OV23" s="242"/>
      <c r="OW23" s="242"/>
      <c r="OX23" s="242"/>
      <c r="OY23" s="242"/>
      <c r="OZ23" s="242"/>
      <c r="PA23" s="242"/>
      <c r="PB23" s="242"/>
      <c r="PC23" s="242"/>
      <c r="PD23" s="242"/>
      <c r="PE23" s="242"/>
      <c r="PF23" s="242"/>
      <c r="PG23" s="242"/>
      <c r="PH23" s="242"/>
      <c r="PI23" s="242"/>
      <c r="PJ23" s="242"/>
      <c r="PK23" s="242"/>
      <c r="PL23" s="242"/>
      <c r="PM23" s="242"/>
      <c r="PN23" s="242"/>
      <c r="PO23" s="242"/>
      <c r="PP23" s="242"/>
      <c r="PQ23" s="242"/>
      <c r="PR23" s="242"/>
      <c r="PS23" s="242"/>
      <c r="PT23" s="242"/>
      <c r="PU23" s="242"/>
      <c r="PV23" s="242"/>
      <c r="PW23" s="242"/>
      <c r="PX23" s="242"/>
      <c r="PY23" s="242"/>
      <c r="PZ23" s="242"/>
      <c r="QA23" s="242"/>
      <c r="QB23" s="242"/>
      <c r="QC23" s="242"/>
      <c r="QD23" s="242"/>
      <c r="QE23" s="242"/>
      <c r="QF23" s="242"/>
      <c r="QG23" s="242"/>
      <c r="QH23" s="242"/>
      <c r="QI23" s="242"/>
      <c r="QJ23" s="242"/>
      <c r="QK23" s="242"/>
      <c r="QL23" s="242"/>
      <c r="QM23" s="242"/>
      <c r="QN23" s="242"/>
      <c r="QO23" s="242"/>
      <c r="QP23" s="242"/>
      <c r="QQ23" s="242"/>
      <c r="QR23" s="242"/>
      <c r="QS23" s="242"/>
      <c r="QT23" s="242"/>
      <c r="QU23" s="242"/>
      <c r="QV23" s="242"/>
      <c r="QW23" s="242"/>
      <c r="QX23" s="242"/>
      <c r="QY23" s="242"/>
      <c r="QZ23" s="242"/>
      <c r="RA23" s="242"/>
      <c r="RB23" s="242"/>
      <c r="RC23" s="242"/>
      <c r="RD23" s="242"/>
      <c r="RE23" s="242"/>
      <c r="RF23" s="242"/>
      <c r="RG23" s="242"/>
      <c r="RH23" s="242"/>
      <c r="RI23" s="242"/>
      <c r="RJ23" s="242"/>
      <c r="RK23" s="242"/>
      <c r="RL23" s="242"/>
      <c r="RM23" s="242"/>
      <c r="RN23" s="242"/>
      <c r="RO23" s="242"/>
      <c r="RP23" s="242"/>
      <c r="RQ23" s="242"/>
      <c r="RR23" s="242"/>
      <c r="RS23" s="242"/>
      <c r="RT23" s="242"/>
      <c r="RU23" s="242"/>
      <c r="RV23" s="242"/>
      <c r="RW23" s="242"/>
      <c r="RX23" s="242"/>
      <c r="RY23" s="242"/>
      <c r="RZ23" s="242"/>
      <c r="SA23" s="242"/>
      <c r="SB23" s="242"/>
      <c r="SC23" s="242"/>
      <c r="SD23" s="242"/>
      <c r="SE23" s="242"/>
      <c r="SF23" s="242"/>
      <c r="SG23" s="242"/>
      <c r="SH23" s="242"/>
      <c r="SI23" s="242"/>
      <c r="SJ23" s="242"/>
      <c r="SK23" s="242"/>
      <c r="SL23" s="242"/>
      <c r="SM23" s="242"/>
      <c r="SN23" s="242"/>
      <c r="SO23" s="242"/>
      <c r="SP23" s="242"/>
      <c r="SQ23" s="242"/>
      <c r="SR23" s="242"/>
      <c r="SS23" s="242"/>
      <c r="ST23" s="242"/>
      <c r="SU23" s="242"/>
      <c r="SV23" s="242"/>
      <c r="SW23" s="242"/>
      <c r="SX23" s="242"/>
      <c r="SY23" s="242"/>
      <c r="SZ23" s="242"/>
      <c r="TA23" s="242"/>
      <c r="TB23" s="242"/>
      <c r="TC23" s="242"/>
      <c r="TD23" s="242"/>
      <c r="TE23" s="242"/>
      <c r="TF23" s="242"/>
      <c r="TG23" s="242"/>
      <c r="TH23" s="242"/>
      <c r="TI23" s="242"/>
      <c r="TJ23" s="242"/>
      <c r="TK23" s="242"/>
      <c r="TL23" s="242"/>
      <c r="TM23" s="242"/>
      <c r="TN23" s="242"/>
      <c r="TO23" s="242"/>
      <c r="TP23" s="242"/>
      <c r="TQ23" s="242"/>
      <c r="TR23" s="242"/>
      <c r="TS23" s="242"/>
      <c r="TT23" s="242"/>
      <c r="TU23" s="242"/>
      <c r="TV23" s="242"/>
      <c r="TW23" s="242"/>
      <c r="TX23" s="242"/>
      <c r="TY23" s="242"/>
      <c r="TZ23" s="242"/>
      <c r="UA23" s="242"/>
      <c r="UB23" s="242"/>
      <c r="UC23" s="242"/>
      <c r="UD23" s="242"/>
      <c r="UE23" s="242"/>
      <c r="UF23" s="242"/>
      <c r="UG23" s="242"/>
      <c r="UH23" s="242"/>
      <c r="UI23" s="242"/>
      <c r="UJ23" s="242"/>
      <c r="UK23" s="242"/>
      <c r="UL23" s="242"/>
      <c r="UM23" s="242"/>
      <c r="UN23" s="242"/>
      <c r="UO23" s="242"/>
      <c r="UP23" s="242"/>
      <c r="UQ23" s="242"/>
      <c r="UR23" s="242"/>
      <c r="US23" s="242"/>
      <c r="UT23" s="242"/>
      <c r="UU23" s="242"/>
      <c r="UV23" s="242"/>
      <c r="UW23" s="242"/>
      <c r="UX23" s="242"/>
      <c r="UY23" s="242"/>
      <c r="UZ23" s="242"/>
      <c r="VA23" s="242"/>
      <c r="VB23" s="242"/>
      <c r="VC23" s="242"/>
      <c r="VD23" s="242"/>
      <c r="VE23" s="242"/>
      <c r="VF23" s="242"/>
      <c r="VG23" s="242"/>
      <c r="VH23" s="242"/>
      <c r="VI23" s="242"/>
      <c r="VJ23" s="242"/>
      <c r="VK23" s="242"/>
      <c r="VL23" s="242"/>
      <c r="VM23" s="242"/>
      <c r="VN23" s="242"/>
      <c r="VO23" s="242"/>
      <c r="VP23" s="242"/>
      <c r="VQ23" s="242"/>
      <c r="VR23" s="242"/>
      <c r="VS23" s="242"/>
      <c r="VT23" s="242"/>
      <c r="VU23" s="242"/>
      <c r="VV23" s="242"/>
      <c r="VW23" s="242"/>
      <c r="VX23" s="242"/>
      <c r="VY23" s="242"/>
      <c r="VZ23" s="242"/>
      <c r="WA23" s="242"/>
      <c r="WB23" s="242"/>
      <c r="WC23" s="242"/>
      <c r="WD23" s="242"/>
      <c r="WE23" s="242"/>
      <c r="WF23" s="242"/>
      <c r="WG23" s="242"/>
      <c r="WH23" s="242"/>
      <c r="WI23" s="242"/>
      <c r="WJ23" s="242"/>
      <c r="WK23" s="242"/>
      <c r="WL23" s="242"/>
      <c r="WM23" s="242"/>
      <c r="WN23" s="242"/>
      <c r="WO23" s="242"/>
      <c r="WP23" s="242"/>
      <c r="WQ23" s="242"/>
      <c r="WR23" s="242"/>
      <c r="WS23" s="242"/>
      <c r="WT23" s="242"/>
      <c r="WU23" s="242"/>
      <c r="WV23" s="242"/>
      <c r="WW23" s="242"/>
      <c r="WX23" s="242"/>
      <c r="WY23" s="242"/>
      <c r="WZ23" s="242"/>
      <c r="XA23" s="242"/>
      <c r="XB23" s="242"/>
      <c r="XC23" s="242"/>
      <c r="XD23" s="242"/>
      <c r="XE23" s="242"/>
      <c r="XF23" s="242"/>
      <c r="XG23" s="242"/>
      <c r="XH23" s="242"/>
      <c r="XI23" s="242"/>
      <c r="XJ23" s="242"/>
      <c r="XK23" s="242"/>
      <c r="XL23" s="242"/>
      <c r="XM23" s="242"/>
      <c r="XN23" s="242"/>
      <c r="XO23" s="242"/>
      <c r="XP23" s="242"/>
      <c r="XQ23" s="242"/>
      <c r="XR23" s="242"/>
      <c r="XS23" s="242"/>
      <c r="XT23" s="242"/>
      <c r="XU23" s="242"/>
      <c r="XV23" s="242"/>
      <c r="XW23" s="242"/>
      <c r="XX23" s="242"/>
      <c r="XY23" s="242"/>
      <c r="XZ23" s="242"/>
      <c r="YA23" s="242"/>
      <c r="YB23" s="242"/>
      <c r="YC23" s="242"/>
      <c r="YD23" s="242"/>
      <c r="YE23" s="242"/>
      <c r="YF23" s="242"/>
      <c r="YG23" s="242"/>
      <c r="YH23" s="242"/>
      <c r="YI23" s="242"/>
      <c r="YJ23" s="242"/>
      <c r="YK23" s="242"/>
      <c r="YL23" s="242"/>
      <c r="YM23" s="242"/>
      <c r="YN23" s="242"/>
      <c r="YO23" s="242"/>
      <c r="YP23" s="242"/>
      <c r="YQ23" s="242"/>
      <c r="YR23" s="242"/>
      <c r="YS23" s="242"/>
      <c r="YT23" s="242"/>
      <c r="YU23" s="242"/>
      <c r="YV23" s="242"/>
      <c r="YW23" s="242"/>
      <c r="YX23" s="242"/>
      <c r="YY23" s="242"/>
      <c r="YZ23" s="242"/>
      <c r="ZA23" s="242"/>
      <c r="ZB23" s="242"/>
      <c r="ZC23" s="242"/>
      <c r="ZD23" s="242"/>
      <c r="ZE23" s="242"/>
      <c r="ZF23" s="242"/>
      <c r="ZG23" s="242"/>
      <c r="ZH23" s="242"/>
      <c r="ZI23" s="242"/>
      <c r="ZJ23" s="242"/>
      <c r="ZK23" s="242"/>
      <c r="ZL23" s="242"/>
      <c r="ZM23" s="242"/>
      <c r="ZN23" s="242"/>
      <c r="ZO23" s="242"/>
      <c r="ZP23" s="242"/>
      <c r="ZQ23" s="242"/>
      <c r="ZR23" s="242"/>
      <c r="ZS23" s="242"/>
      <c r="ZT23" s="242"/>
      <c r="ZU23" s="242"/>
      <c r="ZV23" s="242"/>
      <c r="ZW23" s="242"/>
      <c r="ZX23" s="242"/>
      <c r="ZY23" s="242"/>
      <c r="ZZ23" s="242"/>
      <c r="AAA23" s="242"/>
      <c r="AAB23" s="242"/>
      <c r="AAC23" s="242"/>
      <c r="AAD23" s="242"/>
      <c r="AAE23" s="242"/>
      <c r="AAF23" s="242"/>
      <c r="AAG23" s="242"/>
      <c r="AAH23" s="242"/>
      <c r="AAI23" s="242"/>
      <c r="AAJ23" s="242"/>
      <c r="AAK23" s="242"/>
      <c r="AAL23" s="242"/>
      <c r="AAM23" s="242"/>
      <c r="AAN23" s="242"/>
      <c r="AAO23" s="242"/>
      <c r="AAP23" s="242"/>
      <c r="AAQ23" s="242"/>
      <c r="AAR23" s="242"/>
      <c r="AAS23" s="242"/>
      <c r="AAT23" s="242"/>
      <c r="AAU23" s="242"/>
      <c r="AAV23" s="242"/>
      <c r="AAW23" s="242"/>
      <c r="AAX23" s="242"/>
      <c r="AAY23" s="242"/>
      <c r="AAZ23" s="242"/>
      <c r="ABA23" s="242"/>
      <c r="ABB23" s="242"/>
      <c r="ABC23" s="242"/>
      <c r="ABD23" s="242"/>
      <c r="ABE23" s="242"/>
      <c r="ABF23" s="242"/>
      <c r="ABG23" s="242"/>
      <c r="ABH23" s="242"/>
      <c r="ABI23" s="242"/>
      <c r="ABJ23" s="242"/>
      <c r="ABK23" s="242"/>
      <c r="ABL23" s="242"/>
      <c r="ABM23" s="242"/>
      <c r="ABN23" s="242"/>
      <c r="ABO23" s="242"/>
      <c r="ABP23" s="242"/>
      <c r="ABQ23" s="242"/>
      <c r="ABR23" s="242"/>
      <c r="ABS23" s="242"/>
      <c r="ABT23" s="242"/>
      <c r="ABU23" s="242"/>
      <c r="ABV23" s="242"/>
      <c r="ABW23" s="242"/>
      <c r="ABX23" s="242"/>
      <c r="ABY23" s="242"/>
      <c r="ABZ23" s="242"/>
      <c r="ACA23" s="242"/>
      <c r="ACB23" s="242"/>
      <c r="ACC23" s="242"/>
      <c r="ACD23" s="242"/>
      <c r="ACE23" s="242"/>
      <c r="ACF23" s="242"/>
      <c r="ACG23" s="242"/>
      <c r="ACH23" s="242"/>
      <c r="ACI23" s="242"/>
      <c r="ACJ23" s="242"/>
      <c r="ACK23" s="242"/>
      <c r="ACL23" s="242"/>
      <c r="ACM23" s="242"/>
      <c r="ACN23" s="242"/>
      <c r="ACO23" s="242"/>
      <c r="ACP23" s="242"/>
      <c r="ACQ23" s="242"/>
      <c r="ACR23" s="242"/>
      <c r="ACS23" s="242"/>
      <c r="ACT23" s="242"/>
      <c r="ACU23" s="242"/>
      <c r="ACV23" s="242"/>
      <c r="ACW23" s="242"/>
      <c r="ACX23" s="242"/>
      <c r="ACY23" s="242"/>
      <c r="ACZ23" s="242"/>
      <c r="ADA23" s="242"/>
      <c r="ADB23" s="242"/>
      <c r="ADC23" s="242"/>
      <c r="ADD23" s="242"/>
      <c r="ADE23" s="242"/>
      <c r="ADF23" s="242"/>
      <c r="ADG23" s="242"/>
      <c r="ADH23" s="242"/>
      <c r="ADI23" s="242"/>
      <c r="ADJ23" s="242"/>
      <c r="ADK23" s="242"/>
      <c r="ADL23" s="242"/>
      <c r="ADM23" s="242"/>
      <c r="ADN23" s="242"/>
      <c r="ADO23" s="242"/>
      <c r="ADP23" s="242"/>
      <c r="ADQ23" s="242"/>
      <c r="ADR23" s="242"/>
      <c r="ADS23" s="242"/>
      <c r="ADT23" s="242"/>
      <c r="ADU23" s="242"/>
      <c r="ADV23" s="242"/>
      <c r="ADW23" s="242"/>
      <c r="ADX23" s="242"/>
      <c r="ADY23" s="242"/>
      <c r="ADZ23" s="242"/>
      <c r="AEA23" s="242"/>
      <c r="AEB23" s="242"/>
      <c r="AEC23" s="242"/>
      <c r="AED23" s="242"/>
      <c r="AEE23" s="242"/>
      <c r="AEF23" s="242"/>
      <c r="AEG23" s="242"/>
      <c r="AEH23" s="242"/>
      <c r="AEI23" s="242"/>
      <c r="AEJ23" s="242"/>
      <c r="AEK23" s="242"/>
      <c r="AEL23" s="242"/>
      <c r="AEM23" s="242"/>
      <c r="AEN23" s="242"/>
      <c r="AEO23" s="242"/>
      <c r="AEP23" s="242"/>
      <c r="AEQ23" s="242"/>
      <c r="AER23" s="242"/>
      <c r="AES23" s="242"/>
      <c r="AET23" s="242"/>
      <c r="AEU23" s="242"/>
      <c r="AEV23" s="242"/>
      <c r="AEW23" s="242"/>
      <c r="AEX23" s="242"/>
      <c r="AEY23" s="242"/>
      <c r="AEZ23" s="242"/>
      <c r="AFA23" s="242"/>
      <c r="AFB23" s="242"/>
      <c r="AFC23" s="242"/>
      <c r="AFD23" s="242"/>
      <c r="AFE23" s="242"/>
      <c r="AFF23" s="242"/>
      <c r="AFG23" s="242"/>
      <c r="AFH23" s="242"/>
      <c r="AFI23" s="242"/>
      <c r="AFJ23" s="242"/>
      <c r="AFK23" s="242"/>
      <c r="AFL23" s="242"/>
      <c r="AFM23" s="242"/>
      <c r="AFN23" s="242"/>
      <c r="AFO23" s="242"/>
      <c r="AFP23" s="242"/>
      <c r="AFQ23" s="242"/>
      <c r="AFR23" s="242"/>
      <c r="AFS23" s="242"/>
      <c r="AFT23" s="242"/>
      <c r="AFU23" s="242"/>
      <c r="AFV23" s="242"/>
      <c r="AFW23" s="242"/>
      <c r="AFX23" s="242"/>
      <c r="AFY23" s="242"/>
      <c r="AFZ23" s="242"/>
      <c r="AGA23" s="242"/>
      <c r="AGB23" s="242"/>
      <c r="AGC23" s="242"/>
      <c r="AGD23" s="242"/>
      <c r="AGE23" s="242"/>
      <c r="AGF23" s="242"/>
      <c r="AGG23" s="242"/>
      <c r="AGH23" s="242"/>
      <c r="AGI23" s="242"/>
      <c r="AGJ23" s="242"/>
      <c r="AGK23" s="242"/>
      <c r="AGL23" s="242"/>
      <c r="AGM23" s="242"/>
      <c r="AGN23" s="242"/>
      <c r="AGO23" s="242"/>
      <c r="AGP23" s="242"/>
      <c r="AGQ23" s="242"/>
      <c r="AGR23" s="242"/>
      <c r="AGS23" s="242"/>
      <c r="AGT23" s="242"/>
      <c r="AGU23" s="242"/>
      <c r="AGV23" s="242"/>
      <c r="AGW23" s="242"/>
      <c r="AGX23" s="242"/>
      <c r="AGY23" s="242"/>
      <c r="AGZ23" s="242"/>
      <c r="AHA23" s="242"/>
      <c r="AHB23" s="242"/>
      <c r="AHC23" s="242"/>
      <c r="AHD23" s="242"/>
      <c r="AHE23" s="242"/>
      <c r="AHF23" s="242"/>
      <c r="AHG23" s="242"/>
      <c r="AHH23" s="242"/>
      <c r="AHI23" s="242"/>
      <c r="AHJ23" s="242"/>
      <c r="AHK23" s="242"/>
      <c r="AHL23" s="242"/>
      <c r="AHM23" s="242"/>
      <c r="AHN23" s="242"/>
      <c r="AHO23" s="242"/>
      <c r="AHP23" s="242"/>
      <c r="AHQ23" s="242"/>
      <c r="AHR23" s="242"/>
      <c r="AHS23" s="242"/>
      <c r="AHT23" s="242"/>
      <c r="AHU23" s="242"/>
      <c r="AHV23" s="242"/>
      <c r="AHW23" s="242"/>
      <c r="AHX23" s="242"/>
      <c r="AHY23" s="242"/>
      <c r="AHZ23" s="242"/>
      <c r="AIA23" s="242"/>
      <c r="AIB23" s="242"/>
      <c r="AIC23" s="242"/>
      <c r="AID23" s="242"/>
      <c r="AIE23" s="242"/>
      <c r="AIF23" s="242"/>
      <c r="AIG23" s="242"/>
      <c r="AIH23" s="242"/>
      <c r="AII23" s="242"/>
      <c r="AIJ23" s="242"/>
      <c r="AIK23" s="242"/>
      <c r="AIL23" s="242"/>
      <c r="AIM23" s="242"/>
      <c r="AIN23" s="242"/>
      <c r="AIO23" s="242"/>
      <c r="AIP23" s="242"/>
      <c r="AIQ23" s="242"/>
      <c r="AIR23" s="242"/>
      <c r="AIS23" s="242"/>
      <c r="AIT23" s="242"/>
      <c r="AIU23" s="242"/>
      <c r="AIV23" s="242"/>
      <c r="AIW23" s="242"/>
      <c r="AIX23" s="242"/>
      <c r="AIY23" s="242"/>
      <c r="AIZ23" s="242"/>
      <c r="AJA23" s="242"/>
      <c r="AJB23" s="242"/>
      <c r="AJC23" s="242"/>
      <c r="AJD23" s="242"/>
      <c r="AJE23" s="242"/>
      <c r="AJF23" s="242"/>
      <c r="AJG23" s="242"/>
      <c r="AJH23" s="242"/>
      <c r="AJI23" s="242"/>
      <c r="AJJ23" s="242"/>
      <c r="AJK23" s="242"/>
      <c r="AJL23" s="242"/>
      <c r="AJM23" s="242"/>
      <c r="AJN23" s="242"/>
      <c r="AJO23" s="242"/>
      <c r="AJP23" s="242"/>
      <c r="AJQ23" s="242"/>
      <c r="AJR23" s="242"/>
      <c r="AJS23" s="242"/>
      <c r="AJT23" s="242"/>
      <c r="AJU23" s="242"/>
      <c r="AJV23" s="242"/>
      <c r="AJW23" s="242"/>
      <c r="AJX23" s="242"/>
      <c r="AJY23" s="242"/>
      <c r="AJZ23" s="242"/>
      <c r="AKA23" s="242"/>
      <c r="AKB23" s="242"/>
      <c r="AKC23" s="242"/>
      <c r="AKD23" s="242"/>
      <c r="AKE23" s="242"/>
      <c r="AKF23" s="242"/>
      <c r="AKG23" s="242"/>
      <c r="AKH23" s="242"/>
      <c r="AKI23" s="242"/>
      <c r="AKJ23" s="242"/>
      <c r="AKK23" s="242"/>
      <c r="AKL23" s="242"/>
      <c r="AKM23" s="242"/>
      <c r="AKN23" s="242"/>
      <c r="AKO23" s="242"/>
      <c r="AKP23" s="242"/>
      <c r="AKQ23" s="242"/>
      <c r="AKR23" s="242"/>
      <c r="AKS23" s="242"/>
      <c r="AKT23" s="242"/>
      <c r="AKU23" s="242"/>
      <c r="AKV23" s="242"/>
      <c r="AKW23" s="242"/>
      <c r="AKX23" s="242"/>
      <c r="AKY23" s="242"/>
      <c r="AKZ23" s="242"/>
      <c r="ALA23" s="242"/>
      <c r="ALB23" s="242"/>
      <c r="ALC23" s="242"/>
      <c r="ALD23" s="242"/>
      <c r="ALE23" s="242"/>
      <c r="ALF23" s="242"/>
      <c r="ALG23" s="242"/>
      <c r="ALH23" s="242"/>
      <c r="ALI23" s="242"/>
      <c r="ALJ23" s="242"/>
      <c r="ALK23" s="242"/>
      <c r="ALL23" s="242"/>
      <c r="ALM23" s="242"/>
      <c r="ALN23" s="242"/>
      <c r="ALO23" s="242"/>
      <c r="ALP23" s="242"/>
      <c r="ALQ23" s="242"/>
      <c r="ALR23" s="242"/>
      <c r="ALS23" s="242"/>
      <c r="ALT23" s="242"/>
      <c r="ALU23" s="242"/>
      <c r="ALV23" s="242"/>
      <c r="ALW23" s="242"/>
      <c r="ALX23" s="242"/>
      <c r="ALY23" s="242"/>
      <c r="ALZ23" s="242"/>
      <c r="AMA23" s="242"/>
      <c r="AMB23" s="242"/>
      <c r="AMC23" s="242"/>
      <c r="AMD23" s="242"/>
      <c r="AME23" s="242"/>
      <c r="AMF23" s="242"/>
      <c r="AMG23" s="242"/>
      <c r="AMH23" s="242"/>
      <c r="AMI23" s="242"/>
      <c r="AMJ23" s="242"/>
      <c r="AMK23" s="242"/>
    </row>
    <row r="24" spans="1:19" ht="12.75">
      <c r="A24" s="263" t="s">
        <v>133</v>
      </c>
      <c r="B24" s="264" t="s">
        <v>134</v>
      </c>
      <c r="C24" s="250"/>
      <c r="D24" s="250"/>
      <c r="E24" s="251"/>
      <c r="F24" s="250"/>
      <c r="G24" s="251"/>
      <c r="H24" s="250"/>
      <c r="I24" s="251"/>
      <c r="J24" s="250"/>
      <c r="K24" s="251"/>
      <c r="L24" s="252"/>
      <c r="M24" s="253"/>
      <c r="N24" s="254"/>
      <c r="P24" s="254"/>
      <c r="R24" s="254"/>
      <c r="S24" s="255"/>
    </row>
    <row r="25" spans="1:19" ht="12.75">
      <c r="A25" s="248" t="s">
        <v>135</v>
      </c>
      <c r="B25" s="265" t="s">
        <v>413</v>
      </c>
      <c r="C25" s="250">
        <f>Orçamento!P94</f>
        <v>0</v>
      </c>
      <c r="D25" s="250">
        <f>E25*C25</f>
        <v>0</v>
      </c>
      <c r="E25" s="251">
        <v>0</v>
      </c>
      <c r="F25" s="250">
        <f>G25*C25</f>
        <v>0</v>
      </c>
      <c r="G25" s="251">
        <v>0</v>
      </c>
      <c r="H25" s="250">
        <f>I25*C25</f>
        <v>0</v>
      </c>
      <c r="I25" s="251">
        <v>1</v>
      </c>
      <c r="J25" s="250">
        <f>K25*C25</f>
        <v>0</v>
      </c>
      <c r="K25" s="251">
        <v>0</v>
      </c>
      <c r="L25" s="252">
        <f>D25+F25+H25+J25</f>
        <v>0</v>
      </c>
      <c r="M25" s="253">
        <f>E25+G25+I25+K25</f>
        <v>1</v>
      </c>
      <c r="N25" s="254"/>
      <c r="P25" s="254"/>
      <c r="R25" s="254"/>
      <c r="S25" s="255"/>
    </row>
    <row r="26" spans="1:19" ht="12.75">
      <c r="A26" s="248" t="s">
        <v>144</v>
      </c>
      <c r="B26" s="265" t="s">
        <v>145</v>
      </c>
      <c r="C26" s="250">
        <f>Orçamento!P99</f>
        <v>0</v>
      </c>
      <c r="D26" s="250">
        <f>E26*C26</f>
        <v>0</v>
      </c>
      <c r="E26" s="251">
        <v>0</v>
      </c>
      <c r="F26" s="250">
        <f>G26*C26</f>
        <v>0</v>
      </c>
      <c r="G26" s="251">
        <v>0</v>
      </c>
      <c r="H26" s="250">
        <f>I26*C26</f>
        <v>0</v>
      </c>
      <c r="I26" s="251">
        <v>1</v>
      </c>
      <c r="J26" s="250">
        <f>K26*C26</f>
        <v>0</v>
      </c>
      <c r="K26" s="251">
        <v>0</v>
      </c>
      <c r="L26" s="252">
        <f>D26+F26+H26+J26</f>
        <v>0</v>
      </c>
      <c r="M26" s="253">
        <f>E26+G26+I26+K26</f>
        <v>1</v>
      </c>
      <c r="N26" s="254"/>
      <c r="P26" s="254"/>
      <c r="R26" s="254"/>
      <c r="S26" s="255"/>
    </row>
    <row r="27" spans="1:19" ht="12.75">
      <c r="A27" s="263" t="s">
        <v>150</v>
      </c>
      <c r="B27" s="264" t="s">
        <v>414</v>
      </c>
      <c r="C27" s="250"/>
      <c r="D27" s="250"/>
      <c r="E27" s="251"/>
      <c r="F27" s="250"/>
      <c r="G27" s="251"/>
      <c r="H27" s="250"/>
      <c r="I27" s="251"/>
      <c r="J27" s="250"/>
      <c r="K27" s="251"/>
      <c r="L27" s="252"/>
      <c r="M27" s="253"/>
      <c r="N27" s="254"/>
      <c r="P27" s="254"/>
      <c r="R27" s="254"/>
      <c r="S27" s="255"/>
    </row>
    <row r="28" spans="1:19" ht="12.75">
      <c r="A28" s="248" t="s">
        <v>152</v>
      </c>
      <c r="B28" s="265" t="s">
        <v>153</v>
      </c>
      <c r="C28" s="250">
        <f>Orçamento!P108</f>
        <v>0</v>
      </c>
      <c r="D28" s="250">
        <f>E28*C28</f>
        <v>0</v>
      </c>
      <c r="E28" s="251">
        <v>0</v>
      </c>
      <c r="F28" s="250">
        <f>G28*C28</f>
        <v>0</v>
      </c>
      <c r="G28" s="251">
        <v>0</v>
      </c>
      <c r="H28" s="250">
        <f>I28*C28</f>
        <v>0</v>
      </c>
      <c r="I28" s="251">
        <v>0</v>
      </c>
      <c r="J28" s="250">
        <f>K28*C28</f>
        <v>0</v>
      </c>
      <c r="K28" s="251">
        <v>1</v>
      </c>
      <c r="L28" s="252">
        <f aca="true" t="shared" si="2" ref="L28:M31">D28+F28+H28+J28</f>
        <v>0</v>
      </c>
      <c r="M28" s="253">
        <f t="shared" si="2"/>
        <v>1</v>
      </c>
      <c r="N28" s="254"/>
      <c r="P28" s="254"/>
      <c r="R28" s="254"/>
      <c r="S28" s="255"/>
    </row>
    <row r="29" spans="1:19" ht="12.75">
      <c r="A29" s="248" t="s">
        <v>159</v>
      </c>
      <c r="B29" s="265" t="s">
        <v>160</v>
      </c>
      <c r="C29" s="250">
        <f>Orçamento!P116</f>
        <v>0</v>
      </c>
      <c r="D29" s="250">
        <f>E29*C29</f>
        <v>0</v>
      </c>
      <c r="E29" s="251">
        <v>0</v>
      </c>
      <c r="F29" s="250">
        <f>G29*C29</f>
        <v>0</v>
      </c>
      <c r="G29" s="251">
        <v>0</v>
      </c>
      <c r="H29" s="250">
        <f>I29*C29</f>
        <v>0</v>
      </c>
      <c r="I29" s="251">
        <v>0</v>
      </c>
      <c r="J29" s="250">
        <f>K29*C29</f>
        <v>0</v>
      </c>
      <c r="K29" s="251">
        <v>1</v>
      </c>
      <c r="L29" s="252">
        <f t="shared" si="2"/>
        <v>0</v>
      </c>
      <c r="M29" s="253">
        <f t="shared" si="2"/>
        <v>1</v>
      </c>
      <c r="N29" s="254"/>
      <c r="P29" s="254"/>
      <c r="R29" s="254"/>
      <c r="S29" s="255"/>
    </row>
    <row r="30" spans="1:19" ht="12.75">
      <c r="A30" s="248" t="s">
        <v>170</v>
      </c>
      <c r="B30" s="265" t="s">
        <v>171</v>
      </c>
      <c r="C30" s="250">
        <f>Orçamento!P124</f>
        <v>0</v>
      </c>
      <c r="D30" s="250">
        <f>E30*C30</f>
        <v>0</v>
      </c>
      <c r="E30" s="251">
        <v>0.25</v>
      </c>
      <c r="F30" s="250">
        <f>G30*C30</f>
        <v>0</v>
      </c>
      <c r="G30" s="251">
        <v>0.25</v>
      </c>
      <c r="H30" s="250">
        <f>I30*C30</f>
        <v>0</v>
      </c>
      <c r="I30" s="251">
        <v>0.25</v>
      </c>
      <c r="J30" s="250">
        <f>K30*C30</f>
        <v>0</v>
      </c>
      <c r="K30" s="251">
        <v>0.25</v>
      </c>
      <c r="L30" s="252">
        <f t="shared" si="2"/>
        <v>0</v>
      </c>
      <c r="M30" s="253">
        <f t="shared" si="2"/>
        <v>1</v>
      </c>
      <c r="N30" s="254"/>
      <c r="P30" s="254"/>
      <c r="R30" s="254"/>
      <c r="S30" s="255"/>
    </row>
    <row r="31" spans="1:1025" ht="12.75">
      <c r="A31" s="263" t="s">
        <v>182</v>
      </c>
      <c r="B31" s="264" t="s">
        <v>183</v>
      </c>
      <c r="C31" s="268">
        <f>'[1]Orçamento'!P176</f>
        <v>0</v>
      </c>
      <c r="D31" s="268">
        <f aca="true" t="shared" si="3" ref="D31">E31*C31</f>
        <v>0</v>
      </c>
      <c r="E31" s="271">
        <v>0.25</v>
      </c>
      <c r="F31" s="268">
        <f aca="true" t="shared" si="4" ref="F31">G31*C31</f>
        <v>0</v>
      </c>
      <c r="G31" s="271">
        <v>0.25</v>
      </c>
      <c r="H31" s="268">
        <f aca="true" t="shared" si="5" ref="H31">I31*C31</f>
        <v>0</v>
      </c>
      <c r="I31" s="271">
        <v>0.25</v>
      </c>
      <c r="J31" s="268">
        <f aca="true" t="shared" si="6" ref="J31">K31*C31</f>
        <v>0</v>
      </c>
      <c r="K31" s="271">
        <v>0.25</v>
      </c>
      <c r="L31" s="252">
        <f t="shared" si="2"/>
        <v>0</v>
      </c>
      <c r="M31" s="253">
        <f t="shared" si="2"/>
        <v>1</v>
      </c>
      <c r="N31" s="260"/>
      <c r="O31" s="242"/>
      <c r="P31" s="260"/>
      <c r="Q31" s="242"/>
      <c r="R31" s="260"/>
      <c r="S31" s="261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DH31" s="242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2"/>
      <c r="EJ31" s="242"/>
      <c r="EK31" s="242"/>
      <c r="EL31" s="242"/>
      <c r="EM31" s="242"/>
      <c r="EN31" s="242"/>
      <c r="EO31" s="242"/>
      <c r="EP31" s="242"/>
      <c r="EQ31" s="242"/>
      <c r="ER31" s="242"/>
      <c r="ES31" s="242"/>
      <c r="ET31" s="242"/>
      <c r="EU31" s="242"/>
      <c r="EV31" s="242"/>
      <c r="EW31" s="242"/>
      <c r="EX31" s="242"/>
      <c r="EY31" s="242"/>
      <c r="EZ31" s="242"/>
      <c r="FA31" s="242"/>
      <c r="FB31" s="242"/>
      <c r="FC31" s="242"/>
      <c r="FD31" s="242"/>
      <c r="FE31" s="242"/>
      <c r="FF31" s="242"/>
      <c r="FG31" s="242"/>
      <c r="FH31" s="242"/>
      <c r="FI31" s="242"/>
      <c r="FJ31" s="242"/>
      <c r="FK31" s="242"/>
      <c r="FL31" s="242"/>
      <c r="FM31" s="242"/>
      <c r="FN31" s="242"/>
      <c r="FO31" s="242"/>
      <c r="FP31" s="242"/>
      <c r="FQ31" s="242"/>
      <c r="FR31" s="242"/>
      <c r="FS31" s="242"/>
      <c r="FT31" s="242"/>
      <c r="FU31" s="242"/>
      <c r="FV31" s="242"/>
      <c r="FW31" s="242"/>
      <c r="FX31" s="242"/>
      <c r="FY31" s="242"/>
      <c r="FZ31" s="242"/>
      <c r="GA31" s="242"/>
      <c r="GB31" s="242"/>
      <c r="GC31" s="242"/>
      <c r="GD31" s="242"/>
      <c r="GE31" s="242"/>
      <c r="GF31" s="242"/>
      <c r="GG31" s="242"/>
      <c r="GH31" s="242"/>
      <c r="GI31" s="242"/>
      <c r="GJ31" s="242"/>
      <c r="GK31" s="242"/>
      <c r="GL31" s="242"/>
      <c r="GM31" s="242"/>
      <c r="GN31" s="242"/>
      <c r="GO31" s="242"/>
      <c r="GP31" s="242"/>
      <c r="GQ31" s="242"/>
      <c r="GR31" s="242"/>
      <c r="GS31" s="242"/>
      <c r="GT31" s="242"/>
      <c r="GU31" s="242"/>
      <c r="GV31" s="242"/>
      <c r="GW31" s="242"/>
      <c r="GX31" s="242"/>
      <c r="GY31" s="242"/>
      <c r="GZ31" s="242"/>
      <c r="HA31" s="242"/>
      <c r="HB31" s="242"/>
      <c r="HC31" s="242"/>
      <c r="HD31" s="242"/>
      <c r="HE31" s="242"/>
      <c r="HF31" s="242"/>
      <c r="HG31" s="242"/>
      <c r="HH31" s="242"/>
      <c r="HI31" s="242"/>
      <c r="HJ31" s="242"/>
      <c r="HK31" s="242"/>
      <c r="HL31" s="242"/>
      <c r="HM31" s="242"/>
      <c r="HN31" s="242"/>
      <c r="HO31" s="242"/>
      <c r="HP31" s="242"/>
      <c r="HQ31" s="242"/>
      <c r="HR31" s="242"/>
      <c r="HS31" s="242"/>
      <c r="HT31" s="242"/>
      <c r="HU31" s="242"/>
      <c r="HV31" s="242"/>
      <c r="HW31" s="242"/>
      <c r="HX31" s="242"/>
      <c r="HY31" s="242"/>
      <c r="HZ31" s="242"/>
      <c r="IA31" s="242"/>
      <c r="IB31" s="242"/>
      <c r="IC31" s="242"/>
      <c r="ID31" s="242"/>
      <c r="IE31" s="242"/>
      <c r="IF31" s="242"/>
      <c r="IG31" s="242"/>
      <c r="IH31" s="242"/>
      <c r="II31" s="242"/>
      <c r="IJ31" s="242"/>
      <c r="IK31" s="242"/>
      <c r="IL31" s="242"/>
      <c r="IM31" s="242"/>
      <c r="IN31" s="242"/>
      <c r="IO31" s="242"/>
      <c r="IP31" s="242"/>
      <c r="IQ31" s="242"/>
      <c r="IR31" s="242"/>
      <c r="IS31" s="242"/>
      <c r="IT31" s="242"/>
      <c r="IU31" s="242"/>
      <c r="IV31" s="242"/>
      <c r="IW31" s="242"/>
      <c r="IX31" s="242"/>
      <c r="IY31" s="242"/>
      <c r="IZ31" s="242"/>
      <c r="JA31" s="242"/>
      <c r="JB31" s="242"/>
      <c r="JC31" s="242"/>
      <c r="JD31" s="242"/>
      <c r="JE31" s="242"/>
      <c r="JF31" s="242"/>
      <c r="JG31" s="242"/>
      <c r="JH31" s="242"/>
      <c r="JI31" s="242"/>
      <c r="JJ31" s="242"/>
      <c r="JK31" s="242"/>
      <c r="JL31" s="242"/>
      <c r="JM31" s="242"/>
      <c r="JN31" s="242"/>
      <c r="JO31" s="242"/>
      <c r="JP31" s="242"/>
      <c r="JQ31" s="242"/>
      <c r="JR31" s="242"/>
      <c r="JS31" s="242"/>
      <c r="JT31" s="242"/>
      <c r="JU31" s="242"/>
      <c r="JV31" s="242"/>
      <c r="JW31" s="242"/>
      <c r="JX31" s="242"/>
      <c r="JY31" s="242"/>
      <c r="JZ31" s="242"/>
      <c r="KA31" s="242"/>
      <c r="KB31" s="242"/>
      <c r="KC31" s="242"/>
      <c r="KD31" s="242"/>
      <c r="KE31" s="242"/>
      <c r="KF31" s="242"/>
      <c r="KG31" s="242"/>
      <c r="KH31" s="242"/>
      <c r="KI31" s="242"/>
      <c r="KJ31" s="242"/>
      <c r="KK31" s="242"/>
      <c r="KL31" s="242"/>
      <c r="KM31" s="242"/>
      <c r="KN31" s="242"/>
      <c r="KO31" s="242"/>
      <c r="KP31" s="242"/>
      <c r="KQ31" s="242"/>
      <c r="KR31" s="242"/>
      <c r="KS31" s="242"/>
      <c r="KT31" s="242"/>
      <c r="KU31" s="242"/>
      <c r="KV31" s="242"/>
      <c r="KW31" s="242"/>
      <c r="KX31" s="242"/>
      <c r="KY31" s="242"/>
      <c r="KZ31" s="242"/>
      <c r="LA31" s="242"/>
      <c r="LB31" s="242"/>
      <c r="LC31" s="242"/>
      <c r="LD31" s="242"/>
      <c r="LE31" s="242"/>
      <c r="LF31" s="242"/>
      <c r="LG31" s="242"/>
      <c r="LH31" s="242"/>
      <c r="LI31" s="242"/>
      <c r="LJ31" s="242"/>
      <c r="LK31" s="242"/>
      <c r="LL31" s="242"/>
      <c r="LM31" s="242"/>
      <c r="LN31" s="242"/>
      <c r="LO31" s="242"/>
      <c r="LP31" s="242"/>
      <c r="LQ31" s="242"/>
      <c r="LR31" s="242"/>
      <c r="LS31" s="242"/>
      <c r="LT31" s="242"/>
      <c r="LU31" s="242"/>
      <c r="LV31" s="242"/>
      <c r="LW31" s="242"/>
      <c r="LX31" s="242"/>
      <c r="LY31" s="242"/>
      <c r="LZ31" s="242"/>
      <c r="MA31" s="242"/>
      <c r="MB31" s="242"/>
      <c r="MC31" s="242"/>
      <c r="MD31" s="242"/>
      <c r="ME31" s="242"/>
      <c r="MF31" s="242"/>
      <c r="MG31" s="242"/>
      <c r="MH31" s="242"/>
      <c r="MI31" s="242"/>
      <c r="MJ31" s="242"/>
      <c r="MK31" s="242"/>
      <c r="ML31" s="242"/>
      <c r="MM31" s="242"/>
      <c r="MN31" s="242"/>
      <c r="MO31" s="242"/>
      <c r="MP31" s="242"/>
      <c r="MQ31" s="242"/>
      <c r="MR31" s="242"/>
      <c r="MS31" s="242"/>
      <c r="MT31" s="242"/>
      <c r="MU31" s="242"/>
      <c r="MV31" s="242"/>
      <c r="MW31" s="242"/>
      <c r="MX31" s="242"/>
      <c r="MY31" s="242"/>
      <c r="MZ31" s="242"/>
      <c r="NA31" s="242"/>
      <c r="NB31" s="242"/>
      <c r="NC31" s="242"/>
      <c r="ND31" s="242"/>
      <c r="NE31" s="242"/>
      <c r="NF31" s="242"/>
      <c r="NG31" s="242"/>
      <c r="NH31" s="242"/>
      <c r="NI31" s="242"/>
      <c r="NJ31" s="242"/>
      <c r="NK31" s="242"/>
      <c r="NL31" s="242"/>
      <c r="NM31" s="242"/>
      <c r="NN31" s="242"/>
      <c r="NO31" s="242"/>
      <c r="NP31" s="242"/>
      <c r="NQ31" s="242"/>
      <c r="NR31" s="242"/>
      <c r="NS31" s="242"/>
      <c r="NT31" s="242"/>
      <c r="NU31" s="242"/>
      <c r="NV31" s="242"/>
      <c r="NW31" s="242"/>
      <c r="NX31" s="242"/>
      <c r="NY31" s="242"/>
      <c r="NZ31" s="242"/>
      <c r="OA31" s="242"/>
      <c r="OB31" s="242"/>
      <c r="OC31" s="242"/>
      <c r="OD31" s="242"/>
      <c r="OE31" s="242"/>
      <c r="OF31" s="242"/>
      <c r="OG31" s="242"/>
      <c r="OH31" s="242"/>
      <c r="OI31" s="242"/>
      <c r="OJ31" s="242"/>
      <c r="OK31" s="242"/>
      <c r="OL31" s="242"/>
      <c r="OM31" s="242"/>
      <c r="ON31" s="242"/>
      <c r="OO31" s="242"/>
      <c r="OP31" s="242"/>
      <c r="OQ31" s="242"/>
      <c r="OR31" s="242"/>
      <c r="OS31" s="242"/>
      <c r="OT31" s="242"/>
      <c r="OU31" s="242"/>
      <c r="OV31" s="242"/>
      <c r="OW31" s="242"/>
      <c r="OX31" s="242"/>
      <c r="OY31" s="242"/>
      <c r="OZ31" s="242"/>
      <c r="PA31" s="242"/>
      <c r="PB31" s="242"/>
      <c r="PC31" s="242"/>
      <c r="PD31" s="242"/>
      <c r="PE31" s="242"/>
      <c r="PF31" s="242"/>
      <c r="PG31" s="242"/>
      <c r="PH31" s="242"/>
      <c r="PI31" s="242"/>
      <c r="PJ31" s="242"/>
      <c r="PK31" s="242"/>
      <c r="PL31" s="242"/>
      <c r="PM31" s="242"/>
      <c r="PN31" s="242"/>
      <c r="PO31" s="242"/>
      <c r="PP31" s="242"/>
      <c r="PQ31" s="242"/>
      <c r="PR31" s="242"/>
      <c r="PS31" s="242"/>
      <c r="PT31" s="242"/>
      <c r="PU31" s="242"/>
      <c r="PV31" s="242"/>
      <c r="PW31" s="242"/>
      <c r="PX31" s="242"/>
      <c r="PY31" s="242"/>
      <c r="PZ31" s="242"/>
      <c r="QA31" s="242"/>
      <c r="QB31" s="242"/>
      <c r="QC31" s="242"/>
      <c r="QD31" s="242"/>
      <c r="QE31" s="242"/>
      <c r="QF31" s="242"/>
      <c r="QG31" s="242"/>
      <c r="QH31" s="242"/>
      <c r="QI31" s="242"/>
      <c r="QJ31" s="242"/>
      <c r="QK31" s="242"/>
      <c r="QL31" s="242"/>
      <c r="QM31" s="242"/>
      <c r="QN31" s="242"/>
      <c r="QO31" s="242"/>
      <c r="QP31" s="242"/>
      <c r="QQ31" s="242"/>
      <c r="QR31" s="242"/>
      <c r="QS31" s="242"/>
      <c r="QT31" s="242"/>
      <c r="QU31" s="242"/>
      <c r="QV31" s="242"/>
      <c r="QW31" s="242"/>
      <c r="QX31" s="242"/>
      <c r="QY31" s="242"/>
      <c r="QZ31" s="242"/>
      <c r="RA31" s="242"/>
      <c r="RB31" s="242"/>
      <c r="RC31" s="242"/>
      <c r="RD31" s="242"/>
      <c r="RE31" s="242"/>
      <c r="RF31" s="242"/>
      <c r="RG31" s="242"/>
      <c r="RH31" s="242"/>
      <c r="RI31" s="242"/>
      <c r="RJ31" s="242"/>
      <c r="RK31" s="242"/>
      <c r="RL31" s="242"/>
      <c r="RM31" s="242"/>
      <c r="RN31" s="242"/>
      <c r="RO31" s="242"/>
      <c r="RP31" s="242"/>
      <c r="RQ31" s="242"/>
      <c r="RR31" s="242"/>
      <c r="RS31" s="242"/>
      <c r="RT31" s="242"/>
      <c r="RU31" s="242"/>
      <c r="RV31" s="242"/>
      <c r="RW31" s="242"/>
      <c r="RX31" s="242"/>
      <c r="RY31" s="242"/>
      <c r="RZ31" s="242"/>
      <c r="SA31" s="242"/>
      <c r="SB31" s="242"/>
      <c r="SC31" s="242"/>
      <c r="SD31" s="242"/>
      <c r="SE31" s="242"/>
      <c r="SF31" s="242"/>
      <c r="SG31" s="242"/>
      <c r="SH31" s="242"/>
      <c r="SI31" s="242"/>
      <c r="SJ31" s="242"/>
      <c r="SK31" s="242"/>
      <c r="SL31" s="242"/>
      <c r="SM31" s="242"/>
      <c r="SN31" s="242"/>
      <c r="SO31" s="242"/>
      <c r="SP31" s="242"/>
      <c r="SQ31" s="242"/>
      <c r="SR31" s="242"/>
      <c r="SS31" s="242"/>
      <c r="ST31" s="242"/>
      <c r="SU31" s="242"/>
      <c r="SV31" s="242"/>
      <c r="SW31" s="242"/>
      <c r="SX31" s="242"/>
      <c r="SY31" s="242"/>
      <c r="SZ31" s="242"/>
      <c r="TA31" s="242"/>
      <c r="TB31" s="242"/>
      <c r="TC31" s="242"/>
      <c r="TD31" s="242"/>
      <c r="TE31" s="242"/>
      <c r="TF31" s="242"/>
      <c r="TG31" s="242"/>
      <c r="TH31" s="242"/>
      <c r="TI31" s="242"/>
      <c r="TJ31" s="242"/>
      <c r="TK31" s="242"/>
      <c r="TL31" s="242"/>
      <c r="TM31" s="242"/>
      <c r="TN31" s="242"/>
      <c r="TO31" s="242"/>
      <c r="TP31" s="242"/>
      <c r="TQ31" s="242"/>
      <c r="TR31" s="242"/>
      <c r="TS31" s="242"/>
      <c r="TT31" s="242"/>
      <c r="TU31" s="242"/>
      <c r="TV31" s="242"/>
      <c r="TW31" s="242"/>
      <c r="TX31" s="242"/>
      <c r="TY31" s="242"/>
      <c r="TZ31" s="242"/>
      <c r="UA31" s="242"/>
      <c r="UB31" s="242"/>
      <c r="UC31" s="242"/>
      <c r="UD31" s="242"/>
      <c r="UE31" s="242"/>
      <c r="UF31" s="242"/>
      <c r="UG31" s="242"/>
      <c r="UH31" s="242"/>
      <c r="UI31" s="242"/>
      <c r="UJ31" s="242"/>
      <c r="UK31" s="242"/>
      <c r="UL31" s="242"/>
      <c r="UM31" s="242"/>
      <c r="UN31" s="242"/>
      <c r="UO31" s="242"/>
      <c r="UP31" s="242"/>
      <c r="UQ31" s="242"/>
      <c r="UR31" s="242"/>
      <c r="US31" s="242"/>
      <c r="UT31" s="242"/>
      <c r="UU31" s="242"/>
      <c r="UV31" s="242"/>
      <c r="UW31" s="242"/>
      <c r="UX31" s="242"/>
      <c r="UY31" s="242"/>
      <c r="UZ31" s="242"/>
      <c r="VA31" s="242"/>
      <c r="VB31" s="242"/>
      <c r="VC31" s="242"/>
      <c r="VD31" s="242"/>
      <c r="VE31" s="242"/>
      <c r="VF31" s="242"/>
      <c r="VG31" s="242"/>
      <c r="VH31" s="242"/>
      <c r="VI31" s="242"/>
      <c r="VJ31" s="242"/>
      <c r="VK31" s="242"/>
      <c r="VL31" s="242"/>
      <c r="VM31" s="242"/>
      <c r="VN31" s="242"/>
      <c r="VO31" s="242"/>
      <c r="VP31" s="242"/>
      <c r="VQ31" s="242"/>
      <c r="VR31" s="242"/>
      <c r="VS31" s="242"/>
      <c r="VT31" s="242"/>
      <c r="VU31" s="242"/>
      <c r="VV31" s="242"/>
      <c r="VW31" s="242"/>
      <c r="VX31" s="242"/>
      <c r="VY31" s="242"/>
      <c r="VZ31" s="242"/>
      <c r="WA31" s="242"/>
      <c r="WB31" s="242"/>
      <c r="WC31" s="242"/>
      <c r="WD31" s="242"/>
      <c r="WE31" s="242"/>
      <c r="WF31" s="242"/>
      <c r="WG31" s="242"/>
      <c r="WH31" s="242"/>
      <c r="WI31" s="242"/>
      <c r="WJ31" s="242"/>
      <c r="WK31" s="242"/>
      <c r="WL31" s="242"/>
      <c r="WM31" s="242"/>
      <c r="WN31" s="242"/>
      <c r="WO31" s="242"/>
      <c r="WP31" s="242"/>
      <c r="WQ31" s="242"/>
      <c r="WR31" s="242"/>
      <c r="WS31" s="242"/>
      <c r="WT31" s="242"/>
      <c r="WU31" s="242"/>
      <c r="WV31" s="242"/>
      <c r="WW31" s="242"/>
      <c r="WX31" s="242"/>
      <c r="WY31" s="242"/>
      <c r="WZ31" s="242"/>
      <c r="XA31" s="242"/>
      <c r="XB31" s="242"/>
      <c r="XC31" s="242"/>
      <c r="XD31" s="242"/>
      <c r="XE31" s="242"/>
      <c r="XF31" s="242"/>
      <c r="XG31" s="242"/>
      <c r="XH31" s="242"/>
      <c r="XI31" s="242"/>
      <c r="XJ31" s="242"/>
      <c r="XK31" s="242"/>
      <c r="XL31" s="242"/>
      <c r="XM31" s="242"/>
      <c r="XN31" s="242"/>
      <c r="XO31" s="242"/>
      <c r="XP31" s="242"/>
      <c r="XQ31" s="242"/>
      <c r="XR31" s="242"/>
      <c r="XS31" s="242"/>
      <c r="XT31" s="242"/>
      <c r="XU31" s="242"/>
      <c r="XV31" s="242"/>
      <c r="XW31" s="242"/>
      <c r="XX31" s="242"/>
      <c r="XY31" s="242"/>
      <c r="XZ31" s="242"/>
      <c r="YA31" s="242"/>
      <c r="YB31" s="242"/>
      <c r="YC31" s="242"/>
      <c r="YD31" s="242"/>
      <c r="YE31" s="242"/>
      <c r="YF31" s="242"/>
      <c r="YG31" s="242"/>
      <c r="YH31" s="242"/>
      <c r="YI31" s="242"/>
      <c r="YJ31" s="242"/>
      <c r="YK31" s="242"/>
      <c r="YL31" s="242"/>
      <c r="YM31" s="242"/>
      <c r="YN31" s="242"/>
      <c r="YO31" s="242"/>
      <c r="YP31" s="242"/>
      <c r="YQ31" s="242"/>
      <c r="YR31" s="242"/>
      <c r="YS31" s="242"/>
      <c r="YT31" s="242"/>
      <c r="YU31" s="242"/>
      <c r="YV31" s="242"/>
      <c r="YW31" s="242"/>
      <c r="YX31" s="242"/>
      <c r="YY31" s="242"/>
      <c r="YZ31" s="242"/>
      <c r="ZA31" s="242"/>
      <c r="ZB31" s="242"/>
      <c r="ZC31" s="242"/>
      <c r="ZD31" s="242"/>
      <c r="ZE31" s="242"/>
      <c r="ZF31" s="242"/>
      <c r="ZG31" s="242"/>
      <c r="ZH31" s="242"/>
      <c r="ZI31" s="242"/>
      <c r="ZJ31" s="242"/>
      <c r="ZK31" s="242"/>
      <c r="ZL31" s="242"/>
      <c r="ZM31" s="242"/>
      <c r="ZN31" s="242"/>
      <c r="ZO31" s="242"/>
      <c r="ZP31" s="242"/>
      <c r="ZQ31" s="242"/>
      <c r="ZR31" s="242"/>
      <c r="ZS31" s="242"/>
      <c r="ZT31" s="242"/>
      <c r="ZU31" s="242"/>
      <c r="ZV31" s="242"/>
      <c r="ZW31" s="242"/>
      <c r="ZX31" s="242"/>
      <c r="ZY31" s="242"/>
      <c r="ZZ31" s="242"/>
      <c r="AAA31" s="242"/>
      <c r="AAB31" s="242"/>
      <c r="AAC31" s="242"/>
      <c r="AAD31" s="242"/>
      <c r="AAE31" s="242"/>
      <c r="AAF31" s="242"/>
      <c r="AAG31" s="242"/>
      <c r="AAH31" s="242"/>
      <c r="AAI31" s="242"/>
      <c r="AAJ31" s="242"/>
      <c r="AAK31" s="242"/>
      <c r="AAL31" s="242"/>
      <c r="AAM31" s="242"/>
      <c r="AAN31" s="242"/>
      <c r="AAO31" s="242"/>
      <c r="AAP31" s="242"/>
      <c r="AAQ31" s="242"/>
      <c r="AAR31" s="242"/>
      <c r="AAS31" s="242"/>
      <c r="AAT31" s="242"/>
      <c r="AAU31" s="242"/>
      <c r="AAV31" s="242"/>
      <c r="AAW31" s="242"/>
      <c r="AAX31" s="242"/>
      <c r="AAY31" s="242"/>
      <c r="AAZ31" s="242"/>
      <c r="ABA31" s="242"/>
      <c r="ABB31" s="242"/>
      <c r="ABC31" s="242"/>
      <c r="ABD31" s="242"/>
      <c r="ABE31" s="242"/>
      <c r="ABF31" s="242"/>
      <c r="ABG31" s="242"/>
      <c r="ABH31" s="242"/>
      <c r="ABI31" s="242"/>
      <c r="ABJ31" s="242"/>
      <c r="ABK31" s="242"/>
      <c r="ABL31" s="242"/>
      <c r="ABM31" s="242"/>
      <c r="ABN31" s="242"/>
      <c r="ABO31" s="242"/>
      <c r="ABP31" s="242"/>
      <c r="ABQ31" s="242"/>
      <c r="ABR31" s="242"/>
      <c r="ABS31" s="242"/>
      <c r="ABT31" s="242"/>
      <c r="ABU31" s="242"/>
      <c r="ABV31" s="242"/>
      <c r="ABW31" s="242"/>
      <c r="ABX31" s="242"/>
      <c r="ABY31" s="242"/>
      <c r="ABZ31" s="242"/>
      <c r="ACA31" s="242"/>
      <c r="ACB31" s="242"/>
      <c r="ACC31" s="242"/>
      <c r="ACD31" s="242"/>
      <c r="ACE31" s="242"/>
      <c r="ACF31" s="242"/>
      <c r="ACG31" s="242"/>
      <c r="ACH31" s="242"/>
      <c r="ACI31" s="242"/>
      <c r="ACJ31" s="242"/>
      <c r="ACK31" s="242"/>
      <c r="ACL31" s="242"/>
      <c r="ACM31" s="242"/>
      <c r="ACN31" s="242"/>
      <c r="ACO31" s="242"/>
      <c r="ACP31" s="242"/>
      <c r="ACQ31" s="242"/>
      <c r="ACR31" s="242"/>
      <c r="ACS31" s="242"/>
      <c r="ACT31" s="242"/>
      <c r="ACU31" s="242"/>
      <c r="ACV31" s="242"/>
      <c r="ACW31" s="242"/>
      <c r="ACX31" s="242"/>
      <c r="ACY31" s="242"/>
      <c r="ACZ31" s="242"/>
      <c r="ADA31" s="242"/>
      <c r="ADB31" s="242"/>
      <c r="ADC31" s="242"/>
      <c r="ADD31" s="242"/>
      <c r="ADE31" s="242"/>
      <c r="ADF31" s="242"/>
      <c r="ADG31" s="242"/>
      <c r="ADH31" s="242"/>
      <c r="ADI31" s="242"/>
      <c r="ADJ31" s="242"/>
      <c r="ADK31" s="242"/>
      <c r="ADL31" s="242"/>
      <c r="ADM31" s="242"/>
      <c r="ADN31" s="242"/>
      <c r="ADO31" s="242"/>
      <c r="ADP31" s="242"/>
      <c r="ADQ31" s="242"/>
      <c r="ADR31" s="242"/>
      <c r="ADS31" s="242"/>
      <c r="ADT31" s="242"/>
      <c r="ADU31" s="242"/>
      <c r="ADV31" s="242"/>
      <c r="ADW31" s="242"/>
      <c r="ADX31" s="242"/>
      <c r="ADY31" s="242"/>
      <c r="ADZ31" s="242"/>
      <c r="AEA31" s="242"/>
      <c r="AEB31" s="242"/>
      <c r="AEC31" s="242"/>
      <c r="AED31" s="242"/>
      <c r="AEE31" s="242"/>
      <c r="AEF31" s="242"/>
      <c r="AEG31" s="242"/>
      <c r="AEH31" s="242"/>
      <c r="AEI31" s="242"/>
      <c r="AEJ31" s="242"/>
      <c r="AEK31" s="242"/>
      <c r="AEL31" s="242"/>
      <c r="AEM31" s="242"/>
      <c r="AEN31" s="242"/>
      <c r="AEO31" s="242"/>
      <c r="AEP31" s="242"/>
      <c r="AEQ31" s="242"/>
      <c r="AER31" s="242"/>
      <c r="AES31" s="242"/>
      <c r="AET31" s="242"/>
      <c r="AEU31" s="242"/>
      <c r="AEV31" s="242"/>
      <c r="AEW31" s="242"/>
      <c r="AEX31" s="242"/>
      <c r="AEY31" s="242"/>
      <c r="AEZ31" s="242"/>
      <c r="AFA31" s="242"/>
      <c r="AFB31" s="242"/>
      <c r="AFC31" s="242"/>
      <c r="AFD31" s="242"/>
      <c r="AFE31" s="242"/>
      <c r="AFF31" s="242"/>
      <c r="AFG31" s="242"/>
      <c r="AFH31" s="242"/>
      <c r="AFI31" s="242"/>
      <c r="AFJ31" s="242"/>
      <c r="AFK31" s="242"/>
      <c r="AFL31" s="242"/>
      <c r="AFM31" s="242"/>
      <c r="AFN31" s="242"/>
      <c r="AFO31" s="242"/>
      <c r="AFP31" s="242"/>
      <c r="AFQ31" s="242"/>
      <c r="AFR31" s="242"/>
      <c r="AFS31" s="242"/>
      <c r="AFT31" s="242"/>
      <c r="AFU31" s="242"/>
      <c r="AFV31" s="242"/>
      <c r="AFW31" s="242"/>
      <c r="AFX31" s="242"/>
      <c r="AFY31" s="242"/>
      <c r="AFZ31" s="242"/>
      <c r="AGA31" s="242"/>
      <c r="AGB31" s="242"/>
      <c r="AGC31" s="242"/>
      <c r="AGD31" s="242"/>
      <c r="AGE31" s="242"/>
      <c r="AGF31" s="242"/>
      <c r="AGG31" s="242"/>
      <c r="AGH31" s="242"/>
      <c r="AGI31" s="242"/>
      <c r="AGJ31" s="242"/>
      <c r="AGK31" s="242"/>
      <c r="AGL31" s="242"/>
      <c r="AGM31" s="242"/>
      <c r="AGN31" s="242"/>
      <c r="AGO31" s="242"/>
      <c r="AGP31" s="242"/>
      <c r="AGQ31" s="242"/>
      <c r="AGR31" s="242"/>
      <c r="AGS31" s="242"/>
      <c r="AGT31" s="242"/>
      <c r="AGU31" s="242"/>
      <c r="AGV31" s="242"/>
      <c r="AGW31" s="242"/>
      <c r="AGX31" s="242"/>
      <c r="AGY31" s="242"/>
      <c r="AGZ31" s="242"/>
      <c r="AHA31" s="242"/>
      <c r="AHB31" s="242"/>
      <c r="AHC31" s="242"/>
      <c r="AHD31" s="242"/>
      <c r="AHE31" s="242"/>
      <c r="AHF31" s="242"/>
      <c r="AHG31" s="242"/>
      <c r="AHH31" s="242"/>
      <c r="AHI31" s="242"/>
      <c r="AHJ31" s="242"/>
      <c r="AHK31" s="242"/>
      <c r="AHL31" s="242"/>
      <c r="AHM31" s="242"/>
      <c r="AHN31" s="242"/>
      <c r="AHO31" s="242"/>
      <c r="AHP31" s="242"/>
      <c r="AHQ31" s="242"/>
      <c r="AHR31" s="242"/>
      <c r="AHS31" s="242"/>
      <c r="AHT31" s="242"/>
      <c r="AHU31" s="242"/>
      <c r="AHV31" s="242"/>
      <c r="AHW31" s="242"/>
      <c r="AHX31" s="242"/>
      <c r="AHY31" s="242"/>
      <c r="AHZ31" s="242"/>
      <c r="AIA31" s="242"/>
      <c r="AIB31" s="242"/>
      <c r="AIC31" s="242"/>
      <c r="AID31" s="242"/>
      <c r="AIE31" s="242"/>
      <c r="AIF31" s="242"/>
      <c r="AIG31" s="242"/>
      <c r="AIH31" s="242"/>
      <c r="AII31" s="242"/>
      <c r="AIJ31" s="242"/>
      <c r="AIK31" s="242"/>
      <c r="AIL31" s="242"/>
      <c r="AIM31" s="242"/>
      <c r="AIN31" s="242"/>
      <c r="AIO31" s="242"/>
      <c r="AIP31" s="242"/>
      <c r="AIQ31" s="242"/>
      <c r="AIR31" s="242"/>
      <c r="AIS31" s="242"/>
      <c r="AIT31" s="242"/>
      <c r="AIU31" s="242"/>
      <c r="AIV31" s="242"/>
      <c r="AIW31" s="242"/>
      <c r="AIX31" s="242"/>
      <c r="AIY31" s="242"/>
      <c r="AIZ31" s="242"/>
      <c r="AJA31" s="242"/>
      <c r="AJB31" s="242"/>
      <c r="AJC31" s="242"/>
      <c r="AJD31" s="242"/>
      <c r="AJE31" s="242"/>
      <c r="AJF31" s="242"/>
      <c r="AJG31" s="242"/>
      <c r="AJH31" s="242"/>
      <c r="AJI31" s="242"/>
      <c r="AJJ31" s="242"/>
      <c r="AJK31" s="242"/>
      <c r="AJL31" s="242"/>
      <c r="AJM31" s="242"/>
      <c r="AJN31" s="242"/>
      <c r="AJO31" s="242"/>
      <c r="AJP31" s="242"/>
      <c r="AJQ31" s="242"/>
      <c r="AJR31" s="242"/>
      <c r="AJS31" s="242"/>
      <c r="AJT31" s="242"/>
      <c r="AJU31" s="242"/>
      <c r="AJV31" s="242"/>
      <c r="AJW31" s="242"/>
      <c r="AJX31" s="242"/>
      <c r="AJY31" s="242"/>
      <c r="AJZ31" s="242"/>
      <c r="AKA31" s="242"/>
      <c r="AKB31" s="242"/>
      <c r="AKC31" s="242"/>
      <c r="AKD31" s="242"/>
      <c r="AKE31" s="242"/>
      <c r="AKF31" s="242"/>
      <c r="AKG31" s="242"/>
      <c r="AKH31" s="242"/>
      <c r="AKI31" s="242"/>
      <c r="AKJ31" s="242"/>
      <c r="AKK31" s="242"/>
      <c r="AKL31" s="242"/>
      <c r="AKM31" s="242"/>
      <c r="AKN31" s="242"/>
      <c r="AKO31" s="242"/>
      <c r="AKP31" s="242"/>
      <c r="AKQ31" s="242"/>
      <c r="AKR31" s="242"/>
      <c r="AKS31" s="242"/>
      <c r="AKT31" s="242"/>
      <c r="AKU31" s="242"/>
      <c r="AKV31" s="242"/>
      <c r="AKW31" s="242"/>
      <c r="AKX31" s="242"/>
      <c r="AKY31" s="242"/>
      <c r="AKZ31" s="242"/>
      <c r="ALA31" s="242"/>
      <c r="ALB31" s="242"/>
      <c r="ALC31" s="242"/>
      <c r="ALD31" s="242"/>
      <c r="ALE31" s="242"/>
      <c r="ALF31" s="242"/>
      <c r="ALG31" s="242"/>
      <c r="ALH31" s="242"/>
      <c r="ALI31" s="242"/>
      <c r="ALJ31" s="242"/>
      <c r="ALK31" s="242"/>
      <c r="ALL31" s="242"/>
      <c r="ALM31" s="242"/>
      <c r="ALN31" s="242"/>
      <c r="ALO31" s="242"/>
      <c r="ALP31" s="242"/>
      <c r="ALQ31" s="242"/>
      <c r="ALR31" s="242"/>
      <c r="ALS31" s="242"/>
      <c r="ALT31" s="242"/>
      <c r="ALU31" s="242"/>
      <c r="ALV31" s="242"/>
      <c r="ALW31" s="242"/>
      <c r="ALX31" s="242"/>
      <c r="ALY31" s="242"/>
      <c r="ALZ31" s="242"/>
      <c r="AMA31" s="242"/>
      <c r="AMB31" s="242"/>
      <c r="AMC31" s="242"/>
      <c r="AMD31" s="242"/>
      <c r="AME31" s="242"/>
      <c r="AMF31" s="242"/>
      <c r="AMG31" s="242"/>
      <c r="AMH31" s="242"/>
      <c r="AMI31" s="242"/>
      <c r="AMJ31" s="242"/>
      <c r="AMK31" s="242"/>
    </row>
    <row r="32" spans="1:19" ht="12.75">
      <c r="A32" s="248"/>
      <c r="B32" s="249"/>
      <c r="C32" s="252"/>
      <c r="D32" s="250"/>
      <c r="E32" s="251"/>
      <c r="F32" s="250"/>
      <c r="G32" s="251"/>
      <c r="H32" s="250"/>
      <c r="I32" s="251"/>
      <c r="J32" s="250"/>
      <c r="K32" s="251"/>
      <c r="L32" s="252"/>
      <c r="M32" s="253"/>
      <c r="N32" s="254"/>
      <c r="P32" s="254"/>
      <c r="R32" s="254"/>
      <c r="S32" s="255"/>
    </row>
    <row r="33" spans="1:19" s="242" customFormat="1" ht="11.25">
      <c r="A33" s="245">
        <v>3</v>
      </c>
      <c r="B33" s="246" t="s">
        <v>275</v>
      </c>
      <c r="C33" s="256">
        <f>Orçamento!P177</f>
        <v>0</v>
      </c>
      <c r="D33" s="256">
        <f>E33*C33</f>
        <v>0</v>
      </c>
      <c r="E33" s="257">
        <v>0.25</v>
      </c>
      <c r="F33" s="256">
        <f>G33*C33</f>
        <v>0</v>
      </c>
      <c r="G33" s="257">
        <v>0.25</v>
      </c>
      <c r="H33" s="256">
        <f>I33*C33</f>
        <v>0</v>
      </c>
      <c r="I33" s="257">
        <v>0.25</v>
      </c>
      <c r="J33" s="256">
        <f>K33*C33</f>
        <v>0</v>
      </c>
      <c r="K33" s="257">
        <v>0.25</v>
      </c>
      <c r="L33" s="258">
        <f>D33+F33+H33+J33</f>
        <v>0</v>
      </c>
      <c r="M33" s="259">
        <f>E33+G33+I33+K33</f>
        <v>1</v>
      </c>
      <c r="N33" s="254"/>
      <c r="P33" s="260"/>
      <c r="R33" s="260"/>
      <c r="S33" s="261"/>
    </row>
    <row r="34" spans="1:19" ht="12.75">
      <c r="A34" s="248"/>
      <c r="B34" s="249"/>
      <c r="C34" s="250"/>
      <c r="D34" s="250"/>
      <c r="E34" s="266"/>
      <c r="F34" s="267"/>
      <c r="G34" s="266"/>
      <c r="H34" s="266"/>
      <c r="I34" s="266"/>
      <c r="J34" s="266"/>
      <c r="K34" s="266"/>
      <c r="L34" s="250"/>
      <c r="M34" s="251"/>
      <c r="N34" s="254"/>
      <c r="P34" s="254"/>
      <c r="R34" s="254"/>
      <c r="S34" s="255"/>
    </row>
    <row r="35" spans="1:19" ht="12.75">
      <c r="A35" s="245">
        <v>4</v>
      </c>
      <c r="B35" s="246" t="s">
        <v>283</v>
      </c>
      <c r="C35" s="256">
        <f>Orçamento!P184</f>
        <v>0</v>
      </c>
      <c r="D35" s="256">
        <f>E35*C35</f>
        <v>0</v>
      </c>
      <c r="E35" s="257">
        <v>0</v>
      </c>
      <c r="F35" s="256">
        <f>G35*C35</f>
        <v>0</v>
      </c>
      <c r="G35" s="257">
        <v>0</v>
      </c>
      <c r="H35" s="256">
        <f>I35*C35</f>
        <v>0</v>
      </c>
      <c r="I35" s="257">
        <v>0</v>
      </c>
      <c r="J35" s="256">
        <f>K35*C35</f>
        <v>0</v>
      </c>
      <c r="K35" s="257">
        <v>1</v>
      </c>
      <c r="L35" s="258">
        <f>D35+F35+H35+J35</f>
        <v>0</v>
      </c>
      <c r="M35" s="259">
        <f>E35+G35+I35+K35</f>
        <v>1</v>
      </c>
      <c r="N35" s="254"/>
      <c r="P35" s="254"/>
      <c r="R35" s="254"/>
      <c r="S35" s="255"/>
    </row>
    <row r="36" spans="1:19" s="242" customFormat="1" ht="11.25">
      <c r="A36" s="248"/>
      <c r="B36" s="262"/>
      <c r="C36" s="268"/>
      <c r="D36" s="268"/>
      <c r="E36" s="269"/>
      <c r="F36" s="270"/>
      <c r="G36" s="269"/>
      <c r="H36" s="269"/>
      <c r="I36" s="269"/>
      <c r="J36" s="269"/>
      <c r="K36" s="269"/>
      <c r="L36" s="268"/>
      <c r="M36" s="271"/>
      <c r="N36" s="254"/>
      <c r="P36" s="260"/>
      <c r="R36" s="260"/>
      <c r="S36" s="261"/>
    </row>
    <row r="37" spans="1:19" ht="12.75">
      <c r="A37" s="272"/>
      <c r="B37" s="273" t="s">
        <v>415</v>
      </c>
      <c r="C37" s="274">
        <f>SUM(C11:C36)</f>
        <v>0</v>
      </c>
      <c r="D37" s="274">
        <f>SUM(D11:D36)</f>
        <v>0</v>
      </c>
      <c r="E37" s="275" t="e">
        <f>D37/C37</f>
        <v>#DIV/0!</v>
      </c>
      <c r="F37" s="274">
        <f>SUM(F11:F36)</f>
        <v>0</v>
      </c>
      <c r="G37" s="276" t="e">
        <f>F37/C37</f>
        <v>#DIV/0!</v>
      </c>
      <c r="H37" s="274">
        <f>SUM(H11:H36)</f>
        <v>0</v>
      </c>
      <c r="I37" s="276" t="e">
        <f>H37/C37</f>
        <v>#DIV/0!</v>
      </c>
      <c r="J37" s="274">
        <f>SUM(J11:J36)</f>
        <v>0</v>
      </c>
      <c r="K37" s="276" t="e">
        <f>J37/C37</f>
        <v>#DIV/0!</v>
      </c>
      <c r="L37" s="274">
        <f>SUM(L11:L36)</f>
        <v>0</v>
      </c>
      <c r="M37" s="277" t="e">
        <f>L37/C37</f>
        <v>#DIV/0!</v>
      </c>
      <c r="N37" s="254"/>
      <c r="P37" s="254"/>
      <c r="R37" s="254"/>
      <c r="S37" s="255"/>
    </row>
    <row r="38" spans="1:19" ht="12.75">
      <c r="A38" s="272"/>
      <c r="B38" s="273" t="s">
        <v>416</v>
      </c>
      <c r="C38" s="278"/>
      <c r="D38" s="274">
        <f>D37</f>
        <v>0</v>
      </c>
      <c r="E38" s="275" t="e">
        <f>SUM(E37)</f>
        <v>#DIV/0!</v>
      </c>
      <c r="F38" s="274">
        <f aca="true" t="shared" si="7" ref="F38:K38">D38+F37</f>
        <v>0</v>
      </c>
      <c r="G38" s="275" t="e">
        <f t="shared" si="7"/>
        <v>#DIV/0!</v>
      </c>
      <c r="H38" s="274">
        <f t="shared" si="7"/>
        <v>0</v>
      </c>
      <c r="I38" s="276" t="e">
        <f t="shared" si="7"/>
        <v>#DIV/0!</v>
      </c>
      <c r="J38" s="274">
        <f>H38+J37</f>
        <v>0</v>
      </c>
      <c r="K38" s="276" t="e">
        <f t="shared" si="7"/>
        <v>#DIV/0!</v>
      </c>
      <c r="L38" s="278"/>
      <c r="M38" s="279"/>
      <c r="N38" s="254"/>
      <c r="P38" s="280"/>
      <c r="R38" s="280"/>
      <c r="S38" s="280"/>
    </row>
  </sheetData>
  <mergeCells count="10">
    <mergeCell ref="A9:B9"/>
    <mergeCell ref="B1:M1"/>
    <mergeCell ref="B2:D2"/>
    <mergeCell ref="B5:D5"/>
    <mergeCell ref="B7:D7"/>
    <mergeCell ref="D8:E8"/>
    <mergeCell ref="F8:G8"/>
    <mergeCell ref="H8:I8"/>
    <mergeCell ref="J8:K8"/>
    <mergeCell ref="L8:M8"/>
  </mergeCells>
  <printOptions/>
  <pageMargins left="0.315277777777778" right="0.315277777777778" top="0.196527777777778" bottom="0.590277777777778" header="0.511805555555555" footer="0.196527777777778"/>
  <pageSetup fitToHeight="1" fitToWidth="1" horizontalDpi="300" verticalDpi="300" orientation="landscape" paperSize="9" scale="68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zoomScale="110" zoomScaleNormal="110" workbookViewId="0" topLeftCell="A10">
      <selection activeCell="E7" sqref="E7"/>
    </sheetView>
  </sheetViews>
  <sheetFormatPr defaultColWidth="9.33203125" defaultRowHeight="12.75"/>
  <cols>
    <col min="1" max="1" width="14.16015625" style="281" customWidth="1"/>
    <col min="2" max="2" width="45.33203125" style="282" customWidth="1"/>
    <col min="3" max="3" width="7.16015625" style="283" customWidth="1"/>
    <col min="4" max="4" width="9.83203125" style="4" customWidth="1"/>
    <col min="5" max="5" width="71.83203125" style="282" customWidth="1"/>
    <col min="6" max="6" width="9.33203125" style="282" customWidth="1"/>
    <col min="7" max="7" width="14.66015625" style="282" customWidth="1"/>
    <col min="8" max="1025" width="9.33203125" style="282" customWidth="1"/>
  </cols>
  <sheetData>
    <row r="1" spans="1:5" ht="18" customHeight="1">
      <c r="A1" s="401" t="s">
        <v>417</v>
      </c>
      <c r="B1" s="401"/>
      <c r="C1" s="401"/>
      <c r="D1" s="401"/>
      <c r="E1" s="401"/>
    </row>
    <row r="2" spans="1:5" ht="10.5" customHeight="1">
      <c r="A2" s="5" t="s">
        <v>1</v>
      </c>
      <c r="B2" s="383" t="s">
        <v>2</v>
      </c>
      <c r="C2" s="383"/>
      <c r="D2" s="383"/>
      <c r="E2" s="284"/>
    </row>
    <row r="3" spans="1:5" ht="10.5" customHeight="1">
      <c r="A3" s="11"/>
      <c r="B3" s="12"/>
      <c r="C3" s="12"/>
      <c r="D3" s="12"/>
      <c r="E3" s="285"/>
    </row>
    <row r="4" spans="1:7" ht="18" customHeight="1">
      <c r="A4" s="11" t="s">
        <v>5</v>
      </c>
      <c r="B4" s="18" t="s">
        <v>6</v>
      </c>
      <c r="C4" s="18"/>
      <c r="D4" s="18"/>
      <c r="E4" s="286"/>
      <c r="G4" s="4"/>
    </row>
    <row r="5" spans="1:7" ht="8.25" customHeight="1">
      <c r="A5" s="11" t="s">
        <v>8</v>
      </c>
      <c r="B5" s="384" t="s">
        <v>9</v>
      </c>
      <c r="C5" s="384"/>
      <c r="D5" s="384"/>
      <c r="E5" s="285"/>
      <c r="G5" s="23"/>
    </row>
    <row r="6" spans="1:7" ht="8.25" customHeight="1">
      <c r="A6" s="287"/>
      <c r="B6" s="288"/>
      <c r="C6" s="289"/>
      <c r="D6" s="14"/>
      <c r="E6" s="285"/>
      <c r="G6" s="290"/>
    </row>
    <row r="7" spans="1:8" ht="10.5" customHeight="1">
      <c r="A7" s="291" t="s">
        <v>13</v>
      </c>
      <c r="B7" s="292" t="s">
        <v>418</v>
      </c>
      <c r="C7" s="293"/>
      <c r="D7" s="30"/>
      <c r="E7" s="294"/>
      <c r="G7" s="290"/>
      <c r="H7" s="290"/>
    </row>
    <row r="8" spans="1:5" ht="41.25" customHeight="1">
      <c r="A8" s="295" t="s">
        <v>16</v>
      </c>
      <c r="B8" s="295" t="s">
        <v>19</v>
      </c>
      <c r="C8" s="295" t="s">
        <v>20</v>
      </c>
      <c r="D8" s="296" t="s">
        <v>21</v>
      </c>
      <c r="E8" s="296" t="s">
        <v>419</v>
      </c>
    </row>
    <row r="9" spans="1:5" ht="12.75">
      <c r="A9" s="36">
        <v>1</v>
      </c>
      <c r="B9" s="38" t="s">
        <v>33</v>
      </c>
      <c r="C9" s="39"/>
      <c r="D9" s="40"/>
      <c r="E9" s="297"/>
    </row>
    <row r="10" spans="1:5" ht="12.75">
      <c r="A10" s="42"/>
      <c r="B10" s="44"/>
      <c r="C10" s="45"/>
      <c r="D10" s="46"/>
      <c r="E10" s="298"/>
    </row>
    <row r="11" spans="1:5" ht="12.75">
      <c r="A11" s="48" t="s">
        <v>34</v>
      </c>
      <c r="B11" s="44" t="s">
        <v>35</v>
      </c>
      <c r="C11" s="45"/>
      <c r="D11" s="46"/>
      <c r="E11" s="298"/>
    </row>
    <row r="12" spans="1:5" ht="16.5">
      <c r="A12" s="50" t="s">
        <v>36</v>
      </c>
      <c r="B12" s="52" t="s">
        <v>38</v>
      </c>
      <c r="C12" s="45" t="s">
        <v>39</v>
      </c>
      <c r="D12" s="53">
        <v>264</v>
      </c>
      <c r="E12" s="298" t="s">
        <v>420</v>
      </c>
    </row>
    <row r="13" spans="1:5" ht="12.75">
      <c r="A13" s="57" t="s">
        <v>40</v>
      </c>
      <c r="B13" s="52" t="s">
        <v>42</v>
      </c>
      <c r="C13" s="45" t="s">
        <v>39</v>
      </c>
      <c r="D13" s="53">
        <v>220</v>
      </c>
      <c r="E13" s="298" t="s">
        <v>421</v>
      </c>
    </row>
    <row r="14" spans="1:5" ht="16.5">
      <c r="A14" s="57" t="s">
        <v>43</v>
      </c>
      <c r="B14" s="52" t="s">
        <v>44</v>
      </c>
      <c r="C14" s="45" t="s">
        <v>39</v>
      </c>
      <c r="D14" s="53">
        <v>768</v>
      </c>
      <c r="E14" s="298" t="s">
        <v>422</v>
      </c>
    </row>
    <row r="15" spans="1:5" ht="16.5">
      <c r="A15" s="57" t="s">
        <v>45</v>
      </c>
      <c r="B15" s="52" t="s">
        <v>46</v>
      </c>
      <c r="C15" s="45" t="s">
        <v>39</v>
      </c>
      <c r="D15" s="53">
        <v>768</v>
      </c>
      <c r="E15" s="298" t="s">
        <v>422</v>
      </c>
    </row>
    <row r="16" spans="1:5" ht="12.75">
      <c r="A16" s="57"/>
      <c r="B16" s="52"/>
      <c r="C16" s="45"/>
      <c r="D16" s="53"/>
      <c r="E16" s="298"/>
    </row>
    <row r="17" spans="1:5" ht="12.75">
      <c r="A17" s="48" t="s">
        <v>48</v>
      </c>
      <c r="B17" s="44" t="s">
        <v>49</v>
      </c>
      <c r="C17" s="52"/>
      <c r="D17" s="63"/>
      <c r="E17" s="298"/>
    </row>
    <row r="18" spans="1:5" ht="12.75">
      <c r="A18" s="57" t="s">
        <v>50</v>
      </c>
      <c r="B18" s="52" t="s">
        <v>51</v>
      </c>
      <c r="C18" s="45" t="s">
        <v>52</v>
      </c>
      <c r="D18" s="63">
        <v>1.5</v>
      </c>
      <c r="E18" s="298" t="s">
        <v>423</v>
      </c>
    </row>
    <row r="19" spans="1:5" ht="16.5">
      <c r="A19" s="57" t="s">
        <v>53</v>
      </c>
      <c r="B19" s="52" t="s">
        <v>54</v>
      </c>
      <c r="C19" s="45" t="s">
        <v>55</v>
      </c>
      <c r="D19" s="53">
        <v>4</v>
      </c>
      <c r="E19" s="298" t="s">
        <v>424</v>
      </c>
    </row>
    <row r="20" spans="1:5" ht="16.5">
      <c r="A20" s="57" t="s">
        <v>56</v>
      </c>
      <c r="B20" s="52" t="s">
        <v>57</v>
      </c>
      <c r="C20" s="45" t="s">
        <v>52</v>
      </c>
      <c r="D20" s="53">
        <v>22</v>
      </c>
      <c r="E20" s="298" t="s">
        <v>425</v>
      </c>
    </row>
    <row r="21" spans="1:5" ht="12.75">
      <c r="A21" s="57"/>
      <c r="B21" s="52"/>
      <c r="C21" s="45"/>
      <c r="D21" s="53"/>
      <c r="E21" s="298"/>
    </row>
    <row r="22" spans="1:5" ht="12.75">
      <c r="A22" s="48" t="s">
        <v>59</v>
      </c>
      <c r="B22" s="44" t="s">
        <v>60</v>
      </c>
      <c r="C22" s="45"/>
      <c r="D22" s="53"/>
      <c r="E22" s="298"/>
    </row>
    <row r="23" spans="1:5" ht="12.75">
      <c r="A23" s="72" t="s">
        <v>61</v>
      </c>
      <c r="B23" s="52" t="s">
        <v>63</v>
      </c>
      <c r="C23" s="45" t="s">
        <v>64</v>
      </c>
      <c r="D23" s="53">
        <v>1</v>
      </c>
      <c r="E23" s="298"/>
    </row>
    <row r="24" spans="1:5" ht="12.75">
      <c r="A24" s="80"/>
      <c r="B24" s="52"/>
      <c r="C24" s="52"/>
      <c r="D24" s="63"/>
      <c r="E24" s="298"/>
    </row>
    <row r="25" spans="1:5" ht="12.75">
      <c r="A25" s="81">
        <v>2</v>
      </c>
      <c r="B25" s="83" t="s">
        <v>67</v>
      </c>
      <c r="C25" s="84"/>
      <c r="D25" s="84"/>
      <c r="E25" s="297"/>
    </row>
    <row r="26" spans="1:5" ht="12.75">
      <c r="A26" s="88"/>
      <c r="B26" s="44"/>
      <c r="C26" s="47"/>
      <c r="D26" s="47"/>
      <c r="E26" s="298"/>
    </row>
    <row r="27" spans="1:5" ht="12.75">
      <c r="A27" s="88" t="s">
        <v>68</v>
      </c>
      <c r="B27" s="44" t="s">
        <v>426</v>
      </c>
      <c r="C27" s="47"/>
      <c r="D27" s="47"/>
      <c r="E27" s="298"/>
    </row>
    <row r="28" spans="1:5" ht="16.5">
      <c r="A28" s="89" t="s">
        <v>70</v>
      </c>
      <c r="B28" s="52" t="s">
        <v>71</v>
      </c>
      <c r="C28" s="90" t="s">
        <v>52</v>
      </c>
      <c r="D28" s="91">
        <v>383.2</v>
      </c>
      <c r="E28" s="299" t="s">
        <v>427</v>
      </c>
    </row>
    <row r="29" spans="1:5" ht="24.75">
      <c r="A29" s="92" t="s">
        <v>72</v>
      </c>
      <c r="B29" s="52" t="s">
        <v>73</v>
      </c>
      <c r="C29" s="90" t="s">
        <v>52</v>
      </c>
      <c r="D29" s="91">
        <v>354</v>
      </c>
      <c r="E29" s="298" t="s">
        <v>428</v>
      </c>
    </row>
    <row r="30" spans="1:5" ht="12.75">
      <c r="A30" s="92" t="s">
        <v>74</v>
      </c>
      <c r="B30" s="52" t="s">
        <v>75</v>
      </c>
      <c r="C30" s="90" t="s">
        <v>52</v>
      </c>
      <c r="D30" s="91">
        <v>400</v>
      </c>
      <c r="E30" s="298" t="s">
        <v>429</v>
      </c>
    </row>
    <row r="31" spans="1:5" ht="16.5">
      <c r="A31" s="93" t="s">
        <v>77</v>
      </c>
      <c r="B31" s="44" t="s">
        <v>430</v>
      </c>
      <c r="C31" s="90"/>
      <c r="D31" s="91"/>
      <c r="E31" s="298"/>
    </row>
    <row r="32" spans="1:5" ht="12.75">
      <c r="A32" s="93"/>
      <c r="B32" s="44"/>
      <c r="C32" s="90"/>
      <c r="D32" s="91"/>
      <c r="E32" s="298"/>
    </row>
    <row r="33" spans="1:5" ht="24.75">
      <c r="A33" s="93" t="s">
        <v>79</v>
      </c>
      <c r="B33" s="44" t="s">
        <v>80</v>
      </c>
      <c r="C33" s="90"/>
      <c r="D33" s="91"/>
      <c r="E33" s="298"/>
    </row>
    <row r="34" spans="1:5" ht="12.75">
      <c r="A34" s="93"/>
      <c r="B34" s="44"/>
      <c r="C34" s="90"/>
      <c r="D34" s="91"/>
      <c r="E34" s="298"/>
    </row>
    <row r="35" spans="1:5" ht="12.75">
      <c r="A35" s="92" t="s">
        <v>81</v>
      </c>
      <c r="B35" s="52" t="s">
        <v>82</v>
      </c>
      <c r="C35" s="90" t="s">
        <v>83</v>
      </c>
      <c r="D35" s="91">
        <v>0.05</v>
      </c>
      <c r="E35" s="298" t="s">
        <v>431</v>
      </c>
    </row>
    <row r="36" spans="1:5" ht="16.5">
      <c r="A36" s="92" t="s">
        <v>84</v>
      </c>
      <c r="B36" s="52" t="s">
        <v>85</v>
      </c>
      <c r="C36" s="90" t="s">
        <v>86</v>
      </c>
      <c r="D36" s="91">
        <v>70</v>
      </c>
      <c r="E36" s="298" t="s">
        <v>432</v>
      </c>
    </row>
    <row r="37" spans="1:5" ht="16.5">
      <c r="A37" s="92" t="s">
        <v>87</v>
      </c>
      <c r="B37" s="52" t="s">
        <v>433</v>
      </c>
      <c r="C37" s="90" t="s">
        <v>86</v>
      </c>
      <c r="D37" s="91">
        <v>70</v>
      </c>
      <c r="E37" s="298" t="s">
        <v>434</v>
      </c>
    </row>
    <row r="38" spans="1:5" ht="12.75">
      <c r="A38" s="92" t="s">
        <v>89</v>
      </c>
      <c r="B38" s="52" t="s">
        <v>90</v>
      </c>
      <c r="C38" s="90" t="s">
        <v>86</v>
      </c>
      <c r="D38" s="91">
        <v>70</v>
      </c>
      <c r="E38" s="298" t="s">
        <v>432</v>
      </c>
    </row>
    <row r="39" spans="1:5" ht="16.5">
      <c r="A39" s="92" t="s">
        <v>91</v>
      </c>
      <c r="B39" s="52" t="s">
        <v>92</v>
      </c>
      <c r="C39" s="90" t="s">
        <v>52</v>
      </c>
      <c r="D39" s="91">
        <v>29.2</v>
      </c>
      <c r="E39" s="298"/>
    </row>
    <row r="40" spans="1:5" ht="12.75">
      <c r="A40" s="61"/>
      <c r="B40" s="52"/>
      <c r="C40" s="45"/>
      <c r="D40" s="53"/>
      <c r="E40" s="298"/>
    </row>
    <row r="41" spans="1:5" ht="12.75">
      <c r="A41" s="93" t="s">
        <v>95</v>
      </c>
      <c r="B41" s="44" t="s">
        <v>96</v>
      </c>
      <c r="C41" s="90"/>
      <c r="D41" s="91"/>
      <c r="E41" s="298"/>
    </row>
    <row r="42" spans="1:5" ht="12.75">
      <c r="A42" s="92"/>
      <c r="B42" s="44"/>
      <c r="C42" s="90"/>
      <c r="D42" s="91"/>
      <c r="E42" s="298"/>
    </row>
    <row r="43" spans="1:5" ht="12.75">
      <c r="A43" s="93" t="s">
        <v>97</v>
      </c>
      <c r="B43" s="44" t="s">
        <v>98</v>
      </c>
      <c r="C43" s="90"/>
      <c r="D43" s="91"/>
      <c r="E43" s="298"/>
    </row>
    <row r="44" spans="1:5" ht="12.75">
      <c r="A44" s="72" t="s">
        <v>99</v>
      </c>
      <c r="B44" s="94" t="s">
        <v>435</v>
      </c>
      <c r="C44" s="45" t="s">
        <v>101</v>
      </c>
      <c r="D44" s="63">
        <v>65</v>
      </c>
      <c r="E44" s="298" t="s">
        <v>436</v>
      </c>
    </row>
    <row r="45" spans="1:5" ht="12.75">
      <c r="A45" s="72" t="s">
        <v>102</v>
      </c>
      <c r="B45" s="94" t="s">
        <v>103</v>
      </c>
      <c r="C45" s="45" t="s">
        <v>101</v>
      </c>
      <c r="D45" s="63">
        <v>65</v>
      </c>
      <c r="E45" s="298" t="s">
        <v>436</v>
      </c>
    </row>
    <row r="46" spans="1:5" ht="12.75">
      <c r="A46" s="72" t="s">
        <v>104</v>
      </c>
      <c r="B46" s="94" t="s">
        <v>105</v>
      </c>
      <c r="C46" s="45" t="s">
        <v>101</v>
      </c>
      <c r="D46" s="63">
        <v>65</v>
      </c>
      <c r="E46" s="298" t="s">
        <v>437</v>
      </c>
    </row>
    <row r="47" spans="1:5" ht="12.75">
      <c r="A47" s="72"/>
      <c r="B47" s="44"/>
      <c r="C47" s="67"/>
      <c r="D47" s="68"/>
      <c r="E47" s="298"/>
    </row>
    <row r="48" spans="1:5" ht="16.5">
      <c r="A48" s="100" t="s">
        <v>107</v>
      </c>
      <c r="B48" s="44" t="s">
        <v>108</v>
      </c>
      <c r="C48" s="90"/>
      <c r="D48" s="91"/>
      <c r="E48" s="298"/>
    </row>
    <row r="49" spans="1:5" ht="12.75">
      <c r="A49" s="72" t="s">
        <v>109</v>
      </c>
      <c r="B49" s="52" t="s">
        <v>82</v>
      </c>
      <c r="C49" s="90" t="s">
        <v>83</v>
      </c>
      <c r="D49" s="91">
        <v>0.05</v>
      </c>
      <c r="E49" s="298" t="s">
        <v>438</v>
      </c>
    </row>
    <row r="50" spans="1:5" ht="12.75">
      <c r="A50" s="72" t="s">
        <v>110</v>
      </c>
      <c r="B50" s="52" t="s">
        <v>111</v>
      </c>
      <c r="C50" s="90" t="s">
        <v>52</v>
      </c>
      <c r="D50" s="91">
        <v>1</v>
      </c>
      <c r="E50" s="298" t="s">
        <v>439</v>
      </c>
    </row>
    <row r="51" spans="1:5" ht="12.75">
      <c r="A51" s="92"/>
      <c r="B51" s="52"/>
      <c r="C51" s="90"/>
      <c r="D51" s="91"/>
      <c r="E51" s="298"/>
    </row>
    <row r="52" spans="1:5" ht="12.75">
      <c r="A52" s="80" t="s">
        <v>114</v>
      </c>
      <c r="B52" s="44" t="s">
        <v>115</v>
      </c>
      <c r="C52" s="90"/>
      <c r="D52" s="91"/>
      <c r="E52" s="298"/>
    </row>
    <row r="53" spans="1:5" ht="12.75">
      <c r="A53" s="72"/>
      <c r="B53" s="101"/>
      <c r="C53" s="90"/>
      <c r="D53" s="91"/>
      <c r="E53" s="298"/>
    </row>
    <row r="54" spans="1:5" ht="12.75">
      <c r="A54" s="92" t="s">
        <v>116</v>
      </c>
      <c r="B54" s="52" t="s">
        <v>117</v>
      </c>
      <c r="C54" s="90" t="s">
        <v>86</v>
      </c>
      <c r="D54" s="91">
        <v>5</v>
      </c>
      <c r="E54" s="298" t="s">
        <v>438</v>
      </c>
    </row>
    <row r="55" spans="1:5" ht="12.75">
      <c r="A55" s="72" t="s">
        <v>118</v>
      </c>
      <c r="B55" s="101" t="s">
        <v>119</v>
      </c>
      <c r="C55" s="90" t="s">
        <v>86</v>
      </c>
      <c r="D55" s="91">
        <v>5</v>
      </c>
      <c r="E55" s="298" t="s">
        <v>439</v>
      </c>
    </row>
    <row r="56" spans="1:5" ht="16.5">
      <c r="A56" s="92" t="s">
        <v>120</v>
      </c>
      <c r="B56" s="52" t="s">
        <v>121</v>
      </c>
      <c r="C56" s="90" t="s">
        <v>86</v>
      </c>
      <c r="D56" s="91">
        <v>5</v>
      </c>
      <c r="E56" s="298" t="s">
        <v>438</v>
      </c>
    </row>
    <row r="57" spans="1:5" ht="12.75">
      <c r="A57" s="102" t="s">
        <v>122</v>
      </c>
      <c r="B57" s="52" t="s">
        <v>123</v>
      </c>
      <c r="C57" s="90" t="s">
        <v>39</v>
      </c>
      <c r="D57" s="91">
        <v>10</v>
      </c>
      <c r="E57" s="298" t="s">
        <v>439</v>
      </c>
    </row>
    <row r="58" spans="1:5" ht="12.75">
      <c r="A58" s="92"/>
      <c r="B58" s="52"/>
      <c r="C58" s="90"/>
      <c r="D58" s="91"/>
      <c r="E58" s="298"/>
    </row>
    <row r="59" spans="1:5" ht="12.75">
      <c r="A59" s="100" t="s">
        <v>125</v>
      </c>
      <c r="B59" s="44" t="s">
        <v>126</v>
      </c>
      <c r="C59" s="90"/>
      <c r="D59" s="91"/>
      <c r="E59" s="298"/>
    </row>
    <row r="60" spans="1:5" ht="16.5">
      <c r="A60" s="92" t="s">
        <v>127</v>
      </c>
      <c r="B60" s="52" t="s">
        <v>128</v>
      </c>
      <c r="C60" s="90" t="s">
        <v>129</v>
      </c>
      <c r="D60" s="91">
        <v>48</v>
      </c>
      <c r="E60" s="298" t="s">
        <v>440</v>
      </c>
    </row>
    <row r="61" spans="1:5" ht="16.5">
      <c r="A61" s="92" t="s">
        <v>130</v>
      </c>
      <c r="B61" s="52" t="s">
        <v>131</v>
      </c>
      <c r="C61" s="90" t="s">
        <v>86</v>
      </c>
      <c r="D61" s="91">
        <v>44.8</v>
      </c>
      <c r="E61" s="298" t="s">
        <v>441</v>
      </c>
    </row>
    <row r="62" spans="1:5" ht="12.75">
      <c r="A62" s="92"/>
      <c r="B62" s="52"/>
      <c r="C62" s="90"/>
      <c r="D62" s="91"/>
      <c r="E62" s="298"/>
    </row>
    <row r="63" spans="1:5" ht="12.75">
      <c r="A63" s="100" t="s">
        <v>133</v>
      </c>
      <c r="B63" s="44" t="s">
        <v>134</v>
      </c>
      <c r="C63" s="90"/>
      <c r="D63" s="64"/>
      <c r="E63" s="298"/>
    </row>
    <row r="64" spans="1:5" ht="12.75">
      <c r="A64" s="100" t="s">
        <v>135</v>
      </c>
      <c r="B64" s="44" t="s">
        <v>442</v>
      </c>
      <c r="C64" s="90"/>
      <c r="D64" s="64"/>
      <c r="E64" s="298"/>
    </row>
    <row r="65" spans="1:5" ht="16.5">
      <c r="A65" s="92" t="s">
        <v>137</v>
      </c>
      <c r="B65" s="52" t="s">
        <v>138</v>
      </c>
      <c r="C65" s="90" t="s">
        <v>52</v>
      </c>
      <c r="D65" s="64">
        <v>335.4</v>
      </c>
      <c r="E65" s="298" t="s">
        <v>443</v>
      </c>
    </row>
    <row r="66" spans="1:5" ht="12.75">
      <c r="A66" s="92" t="s">
        <v>139</v>
      </c>
      <c r="B66" s="52" t="s">
        <v>140</v>
      </c>
      <c r="C66" s="90" t="s">
        <v>52</v>
      </c>
      <c r="D66" s="64">
        <v>368</v>
      </c>
      <c r="E66" s="298" t="s">
        <v>444</v>
      </c>
    </row>
    <row r="67" spans="1:5" ht="16.5">
      <c r="A67" s="92" t="s">
        <v>141</v>
      </c>
      <c r="B67" s="52" t="s">
        <v>445</v>
      </c>
      <c r="C67" s="90" t="s">
        <v>52</v>
      </c>
      <c r="D67" s="64">
        <v>306.2</v>
      </c>
      <c r="E67" s="298" t="s">
        <v>446</v>
      </c>
    </row>
    <row r="68" spans="1:5" ht="12.75">
      <c r="A68" s="92"/>
      <c r="B68" s="52"/>
      <c r="C68" s="90"/>
      <c r="D68" s="64"/>
      <c r="E68" s="298"/>
    </row>
    <row r="69" spans="1:5" ht="12.75">
      <c r="A69" s="100" t="s">
        <v>144</v>
      </c>
      <c r="B69" s="44" t="s">
        <v>145</v>
      </c>
      <c r="C69" s="90"/>
      <c r="D69" s="64"/>
      <c r="E69" s="298"/>
    </row>
    <row r="70" spans="1:5" ht="16.5">
      <c r="A70" s="72" t="s">
        <v>146</v>
      </c>
      <c r="B70" s="52" t="s">
        <v>147</v>
      </c>
      <c r="C70" s="90" t="s">
        <v>52</v>
      </c>
      <c r="D70" s="64">
        <v>18.3</v>
      </c>
      <c r="E70" s="298" t="s">
        <v>447</v>
      </c>
    </row>
    <row r="71" spans="1:5" ht="12.75">
      <c r="A71" s="72"/>
      <c r="B71" s="52"/>
      <c r="C71" s="90"/>
      <c r="D71" s="64"/>
      <c r="E71" s="298"/>
    </row>
    <row r="72" spans="1:5" ht="12.75">
      <c r="A72" s="100" t="s">
        <v>150</v>
      </c>
      <c r="B72" s="44" t="s">
        <v>151</v>
      </c>
      <c r="C72" s="90"/>
      <c r="D72" s="64"/>
      <c r="E72" s="298"/>
    </row>
    <row r="73" spans="1:5" ht="12.75">
      <c r="A73" s="100"/>
      <c r="B73" s="44"/>
      <c r="C73" s="90"/>
      <c r="D73" s="64"/>
      <c r="E73" s="298"/>
    </row>
    <row r="74" spans="1:5" ht="12.75">
      <c r="A74" s="100" t="s">
        <v>152</v>
      </c>
      <c r="B74" s="44" t="s">
        <v>153</v>
      </c>
      <c r="C74" s="90"/>
      <c r="D74" s="91"/>
      <c r="E74" s="298"/>
    </row>
    <row r="75" spans="1:5" ht="16.5">
      <c r="A75" s="72" t="s">
        <v>154</v>
      </c>
      <c r="B75" s="52" t="s">
        <v>354</v>
      </c>
      <c r="C75" s="90" t="s">
        <v>64</v>
      </c>
      <c r="D75" s="91">
        <v>2</v>
      </c>
      <c r="E75" s="298"/>
    </row>
    <row r="76" spans="1:5" ht="16.5">
      <c r="A76" s="72" t="s">
        <v>156</v>
      </c>
      <c r="B76" s="52" t="s">
        <v>358</v>
      </c>
      <c r="C76" s="90" t="s">
        <v>64</v>
      </c>
      <c r="D76" s="91">
        <v>4</v>
      </c>
      <c r="E76" s="298"/>
    </row>
    <row r="77" spans="1:5" ht="12.75">
      <c r="A77" s="100"/>
      <c r="B77" s="44"/>
      <c r="C77" s="90"/>
      <c r="D77" s="64"/>
      <c r="E77" s="298"/>
    </row>
    <row r="78" spans="1:5" ht="12.75">
      <c r="A78" s="100" t="s">
        <v>159</v>
      </c>
      <c r="B78" s="44" t="s">
        <v>160</v>
      </c>
      <c r="C78" s="45"/>
      <c r="D78" s="53"/>
      <c r="E78" s="298"/>
    </row>
    <row r="79" spans="1:5" ht="12.75">
      <c r="A79" s="72" t="s">
        <v>161</v>
      </c>
      <c r="B79" s="52" t="s">
        <v>448</v>
      </c>
      <c r="C79" s="45" t="s">
        <v>52</v>
      </c>
      <c r="D79" s="53">
        <v>328.8</v>
      </c>
      <c r="E79" s="298" t="s">
        <v>449</v>
      </c>
    </row>
    <row r="80" spans="1:5" ht="12.75">
      <c r="A80" s="72" t="s">
        <v>163</v>
      </c>
      <c r="B80" s="52" t="s">
        <v>164</v>
      </c>
      <c r="C80" s="45" t="s">
        <v>52</v>
      </c>
      <c r="D80" s="53">
        <v>728.8</v>
      </c>
      <c r="E80" s="298" t="s">
        <v>450</v>
      </c>
    </row>
    <row r="81" spans="1:5" ht="12.75">
      <c r="A81" s="72" t="s">
        <v>165</v>
      </c>
      <c r="B81" s="52" t="s">
        <v>166</v>
      </c>
      <c r="C81" s="45" t="s">
        <v>52</v>
      </c>
      <c r="D81" s="53">
        <v>8</v>
      </c>
      <c r="E81" s="298" t="s">
        <v>451</v>
      </c>
    </row>
    <row r="82" spans="1:5" ht="12.75">
      <c r="A82" s="72" t="s">
        <v>167</v>
      </c>
      <c r="B82" s="52" t="s">
        <v>168</v>
      </c>
      <c r="C82" s="45" t="s">
        <v>86</v>
      </c>
      <c r="D82" s="53">
        <v>25</v>
      </c>
      <c r="E82" s="298"/>
    </row>
    <row r="83" spans="1:5" ht="12.75">
      <c r="A83" s="72"/>
      <c r="B83" s="52"/>
      <c r="C83" s="45"/>
      <c r="D83" s="53"/>
      <c r="E83" s="298"/>
    </row>
    <row r="84" spans="1:5" ht="12.75">
      <c r="A84" s="100" t="s">
        <v>170</v>
      </c>
      <c r="B84" s="44" t="s">
        <v>171</v>
      </c>
      <c r="C84" s="45"/>
      <c r="D84" s="53"/>
      <c r="E84" s="298"/>
    </row>
    <row r="85" spans="1:5" ht="12.75">
      <c r="A85" s="72" t="s">
        <v>172</v>
      </c>
      <c r="B85" s="52" t="s">
        <v>173</v>
      </c>
      <c r="C85" s="45" t="s">
        <v>52</v>
      </c>
      <c r="D85" s="53">
        <v>400</v>
      </c>
      <c r="E85" s="298" t="s">
        <v>452</v>
      </c>
    </row>
    <row r="86" spans="1:5" ht="33">
      <c r="A86" s="72" t="s">
        <v>174</v>
      </c>
      <c r="B86" s="52" t="s">
        <v>175</v>
      </c>
      <c r="C86" s="45" t="s">
        <v>129</v>
      </c>
      <c r="D86" s="53">
        <v>417</v>
      </c>
      <c r="E86" s="298" t="s">
        <v>453</v>
      </c>
    </row>
    <row r="87" spans="1:5" ht="12.75">
      <c r="A87" s="72" t="s">
        <v>176</v>
      </c>
      <c r="B87" s="52" t="s">
        <v>177</v>
      </c>
      <c r="C87" s="45" t="s">
        <v>55</v>
      </c>
      <c r="D87" s="53">
        <v>4</v>
      </c>
      <c r="E87" s="298" t="s">
        <v>454</v>
      </c>
    </row>
    <row r="88" spans="1:5" ht="12.75">
      <c r="A88" s="72" t="s">
        <v>178</v>
      </c>
      <c r="B88" s="52" t="s">
        <v>179</v>
      </c>
      <c r="C88" s="45" t="s">
        <v>55</v>
      </c>
      <c r="D88" s="53">
        <v>4</v>
      </c>
      <c r="E88" s="298" t="s">
        <v>454</v>
      </c>
    </row>
    <row r="89" spans="1:5" ht="12.75">
      <c r="A89" s="72"/>
      <c r="B89" s="52"/>
      <c r="C89" s="45"/>
      <c r="D89" s="53"/>
      <c r="E89" s="298"/>
    </row>
    <row r="90" spans="1:5" ht="12.75">
      <c r="A90" s="81">
        <v>3</v>
      </c>
      <c r="B90" s="83" t="s">
        <v>275</v>
      </c>
      <c r="C90" s="86"/>
      <c r="D90" s="110"/>
      <c r="E90" s="297"/>
    </row>
    <row r="91" spans="1:5" ht="12.75">
      <c r="A91" s="72"/>
      <c r="B91" s="52"/>
      <c r="C91" s="45"/>
      <c r="D91" s="53"/>
      <c r="E91" s="298"/>
    </row>
    <row r="92" spans="1:5" ht="12.75">
      <c r="A92" s="72" t="s">
        <v>276</v>
      </c>
      <c r="B92" s="101" t="s">
        <v>277</v>
      </c>
      <c r="C92" s="45" t="s">
        <v>83</v>
      </c>
      <c r="D92" s="53">
        <v>10</v>
      </c>
      <c r="E92" s="298" t="s">
        <v>455</v>
      </c>
    </row>
    <row r="93" spans="1:5" ht="16.5">
      <c r="A93" s="72" t="s">
        <v>278</v>
      </c>
      <c r="B93" s="52" t="s">
        <v>279</v>
      </c>
      <c r="C93" s="45" t="s">
        <v>64</v>
      </c>
      <c r="D93" s="53">
        <v>2</v>
      </c>
      <c r="E93" s="298" t="s">
        <v>455</v>
      </c>
    </row>
    <row r="94" spans="1:5" ht="12.75">
      <c r="A94" s="72" t="s">
        <v>280</v>
      </c>
      <c r="B94" s="52" t="s">
        <v>281</v>
      </c>
      <c r="C94" s="45" t="s">
        <v>55</v>
      </c>
      <c r="D94" s="53">
        <v>4</v>
      </c>
      <c r="E94" s="298"/>
    </row>
    <row r="95" spans="1:5" ht="12.75">
      <c r="A95" s="72"/>
      <c r="B95" s="52"/>
      <c r="C95" s="45"/>
      <c r="D95" s="53"/>
      <c r="E95" s="298"/>
    </row>
    <row r="96" spans="1:5" ht="12.75">
      <c r="A96" s="300">
        <v>4</v>
      </c>
      <c r="B96" s="301" t="s">
        <v>283</v>
      </c>
      <c r="C96" s="302"/>
      <c r="D96" s="85"/>
      <c r="E96" s="297"/>
    </row>
    <row r="97" spans="1:5" ht="12.75">
      <c r="A97" s="303"/>
      <c r="B97" s="298"/>
      <c r="C97" s="304"/>
      <c r="D97" s="64"/>
      <c r="E97" s="298"/>
    </row>
    <row r="98" spans="1:5" ht="12.75">
      <c r="A98" s="303" t="s">
        <v>284</v>
      </c>
      <c r="B98" s="52" t="s">
        <v>285</v>
      </c>
      <c r="C98" s="304" t="s">
        <v>52</v>
      </c>
      <c r="D98" s="64">
        <v>80</v>
      </c>
      <c r="E98" s="298" t="s">
        <v>456</v>
      </c>
    </row>
    <row r="99" spans="1:5" ht="12.75">
      <c r="A99" s="303"/>
      <c r="B99" s="52"/>
      <c r="C99" s="304"/>
      <c r="D99" s="64"/>
      <c r="E99" s="298"/>
    </row>
    <row r="100" spans="1:5" ht="12.75">
      <c r="A100" s="305"/>
      <c r="B100" s="306"/>
      <c r="C100" s="307"/>
      <c r="D100" s="308"/>
      <c r="E100" s="306"/>
    </row>
  </sheetData>
  <mergeCells count="3">
    <mergeCell ref="A1:E1"/>
    <mergeCell ref="B2:D2"/>
    <mergeCell ref="B5:D5"/>
  </mergeCells>
  <printOptions/>
  <pageMargins left="0.275694444444444" right="0.275694444444444" top="0.196527777777778" bottom="0.590277777777778" header="0.511805555555555" footer="0.196527777777778"/>
  <pageSetup horizontalDpi="300" verticalDpi="300" orientation="landscape" paperSize="9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="70" zoomScaleNormal="70" zoomScalePageLayoutView="130" workbookViewId="0" topLeftCell="A1">
      <selection activeCell="A12" sqref="A12:C12"/>
    </sheetView>
  </sheetViews>
  <sheetFormatPr defaultColWidth="9.33203125" defaultRowHeight="12.75"/>
  <cols>
    <col min="1" max="1" width="26" style="309" customWidth="1"/>
    <col min="2" max="2" width="16.66015625" style="310" customWidth="1"/>
    <col min="3" max="3" width="45.83203125" style="309" customWidth="1"/>
    <col min="4" max="4" width="25.33203125" style="309" customWidth="1"/>
    <col min="5" max="5" width="16.5" style="311" customWidth="1"/>
    <col min="6" max="7" width="10.66015625" style="311" customWidth="1"/>
    <col min="8" max="1025" width="10.66015625" style="309" customWidth="1"/>
  </cols>
  <sheetData>
    <row r="1" spans="1:4" ht="15.75">
      <c r="A1" s="412" t="s">
        <v>457</v>
      </c>
      <c r="B1" s="412"/>
      <c r="C1" s="412"/>
      <c r="D1" s="412"/>
    </row>
    <row r="2" spans="1:4" ht="15.75" customHeight="1">
      <c r="A2" s="413" t="s">
        <v>458</v>
      </c>
      <c r="B2" s="413"/>
      <c r="C2" s="413"/>
      <c r="D2" s="413"/>
    </row>
    <row r="3" spans="1:4" ht="15.75">
      <c r="A3" s="312"/>
      <c r="B3" s="313"/>
      <c r="C3" s="313"/>
      <c r="D3" s="314"/>
    </row>
    <row r="4" spans="1:4" ht="30">
      <c r="A4" s="315" t="s">
        <v>459</v>
      </c>
      <c r="B4" s="316">
        <f>B5+B6</f>
        <v>0</v>
      </c>
      <c r="C4" s="317" t="s">
        <v>32</v>
      </c>
      <c r="D4" s="318"/>
    </row>
    <row r="5" spans="1:4" ht="30">
      <c r="A5" s="319" t="s">
        <v>460</v>
      </c>
      <c r="B5" s="320">
        <f>Orçamento!K186</f>
        <v>0</v>
      </c>
      <c r="C5" s="321" t="e">
        <f>B5/B4</f>
        <v>#DIV/0!</v>
      </c>
      <c r="D5" s="318"/>
    </row>
    <row r="6" spans="1:4" ht="30">
      <c r="A6" s="319" t="s">
        <v>461</v>
      </c>
      <c r="B6" s="320">
        <f>Orçamento!L186</f>
        <v>0</v>
      </c>
      <c r="C6" s="321" t="e">
        <f>B6/B4</f>
        <v>#DIV/0!</v>
      </c>
      <c r="D6" s="318"/>
    </row>
    <row r="7" spans="1:4" ht="30" customHeight="1">
      <c r="A7" s="319" t="s">
        <v>462</v>
      </c>
      <c r="B7" s="414">
        <v>0.02</v>
      </c>
      <c r="C7" s="414"/>
      <c r="D7" s="318" t="s">
        <v>463</v>
      </c>
    </row>
    <row r="8" spans="1:4" ht="18.75">
      <c r="A8" s="322" t="s">
        <v>464</v>
      </c>
      <c r="B8" s="415">
        <f>0.6*B7</f>
        <v>0.012</v>
      </c>
      <c r="C8" s="415"/>
      <c r="D8" s="318"/>
    </row>
    <row r="9" spans="1:4" ht="99" customHeight="1">
      <c r="A9" s="416" t="s">
        <v>465</v>
      </c>
      <c r="B9" s="416"/>
      <c r="C9" s="416"/>
      <c r="D9" s="416"/>
    </row>
    <row r="10" spans="1:4" ht="15.75">
      <c r="A10" s="410" t="s">
        <v>466</v>
      </c>
      <c r="B10" s="410"/>
      <c r="C10" s="410"/>
      <c r="D10" s="410"/>
    </row>
    <row r="11" spans="1:4" ht="15.75">
      <c r="A11" s="323"/>
      <c r="B11" s="324"/>
      <c r="C11" s="324"/>
      <c r="D11" s="325"/>
    </row>
    <row r="12" spans="1:7" s="330" customFormat="1" ht="12.75">
      <c r="A12" s="411" t="s">
        <v>467</v>
      </c>
      <c r="B12" s="411"/>
      <c r="C12" s="411"/>
      <c r="D12" s="326">
        <v>4</v>
      </c>
      <c r="E12" s="327"/>
      <c r="F12" s="328"/>
      <c r="G12" s="329"/>
    </row>
    <row r="13" spans="1:7" s="330" customFormat="1" ht="12.75">
      <c r="A13" s="411" t="s">
        <v>468</v>
      </c>
      <c r="B13" s="411"/>
      <c r="C13" s="411"/>
      <c r="D13" s="326">
        <v>0.8</v>
      </c>
      <c r="E13" s="331">
        <f>SUM(D13:D14)</f>
        <v>2.0700000000000003</v>
      </c>
      <c r="F13" s="328"/>
      <c r="G13" s="329"/>
    </row>
    <row r="14" spans="1:7" s="330" customFormat="1" ht="12.75">
      <c r="A14" s="408" t="s">
        <v>469</v>
      </c>
      <c r="B14" s="408"/>
      <c r="C14" s="408"/>
      <c r="D14" s="326">
        <v>1.27</v>
      </c>
      <c r="E14" s="331"/>
      <c r="F14" s="328"/>
      <c r="G14" s="329"/>
    </row>
    <row r="15" spans="1:7" s="334" customFormat="1" ht="12.75">
      <c r="A15" s="408" t="s">
        <v>470</v>
      </c>
      <c r="B15" s="408"/>
      <c r="C15" s="408"/>
      <c r="D15" s="326">
        <v>1.23</v>
      </c>
      <c r="E15" s="331"/>
      <c r="F15" s="332"/>
      <c r="G15" s="333"/>
    </row>
    <row r="16" spans="1:7" s="334" customFormat="1" ht="12.75">
      <c r="A16" s="408" t="s">
        <v>471</v>
      </c>
      <c r="B16" s="408"/>
      <c r="C16" s="408"/>
      <c r="D16" s="326">
        <v>7.4</v>
      </c>
      <c r="E16" s="331"/>
      <c r="F16" s="332"/>
      <c r="G16" s="333"/>
    </row>
    <row r="17" spans="1:7" s="334" customFormat="1" ht="12.75">
      <c r="A17" s="408" t="s">
        <v>472</v>
      </c>
      <c r="B17" s="408"/>
      <c r="C17" s="408"/>
      <c r="D17" s="326">
        <v>0.65</v>
      </c>
      <c r="E17" s="331">
        <f>SUM(D17:D20)</f>
        <v>9.35</v>
      </c>
      <c r="F17" s="332"/>
      <c r="G17" s="333"/>
    </row>
    <row r="18" spans="1:7" s="334" customFormat="1" ht="12.75">
      <c r="A18" s="408" t="s">
        <v>473</v>
      </c>
      <c r="B18" s="408"/>
      <c r="C18" s="408"/>
      <c r="D18" s="326">
        <v>3</v>
      </c>
      <c r="E18" s="327"/>
      <c r="F18" s="332"/>
      <c r="G18" s="333"/>
    </row>
    <row r="19" spans="1:7" s="334" customFormat="1" ht="12.75">
      <c r="A19" s="408" t="s">
        <v>474</v>
      </c>
      <c r="B19" s="408"/>
      <c r="C19" s="408"/>
      <c r="D19" s="335">
        <v>1.2</v>
      </c>
      <c r="E19" s="327"/>
      <c r="F19" s="332"/>
      <c r="G19" s="333"/>
    </row>
    <row r="20" spans="1:7" s="334" customFormat="1" ht="12.75">
      <c r="A20" s="409" t="s">
        <v>475</v>
      </c>
      <c r="B20" s="409"/>
      <c r="C20" s="409"/>
      <c r="D20" s="336">
        <v>4.5</v>
      </c>
      <c r="E20" s="327"/>
      <c r="F20" s="332"/>
      <c r="G20" s="333"/>
    </row>
    <row r="21" spans="1:7" s="334" customFormat="1" ht="14.25" customHeight="1">
      <c r="A21" s="404" t="s">
        <v>476</v>
      </c>
      <c r="B21" s="404"/>
      <c r="C21" s="404"/>
      <c r="D21" s="337">
        <f>ROUND((((1+(D12%+D13%+D14%))*(1+D15%)*(1+D16%)/(1-E17%))-(1))*100,2)</f>
        <v>27.21</v>
      </c>
      <c r="E21" s="338"/>
      <c r="F21" s="332"/>
      <c r="G21" s="333"/>
    </row>
    <row r="22" spans="1:7" s="334" customFormat="1" ht="14.25" customHeight="1">
      <c r="A22" s="339" t="s">
        <v>477</v>
      </c>
      <c r="B22" s="340"/>
      <c r="C22" s="341"/>
      <c r="D22" s="342"/>
      <c r="E22" s="333"/>
      <c r="F22" s="332"/>
      <c r="G22" s="333"/>
    </row>
    <row r="23" spans="1:7" s="334" customFormat="1" ht="15" customHeight="1">
      <c r="A23" s="343" t="s">
        <v>478</v>
      </c>
      <c r="B23" s="344"/>
      <c r="C23" s="345"/>
      <c r="D23" s="346"/>
      <c r="E23" s="333"/>
      <c r="F23" s="333"/>
      <c r="G23" s="333"/>
    </row>
    <row r="24" spans="1:7" s="334" customFormat="1" ht="15" customHeight="1">
      <c r="A24" s="347"/>
      <c r="B24" s="344"/>
      <c r="C24" s="345"/>
      <c r="D24" s="346"/>
      <c r="E24" s="333"/>
      <c r="F24" s="333"/>
      <c r="G24" s="333"/>
    </row>
    <row r="25" spans="1:7" s="334" customFormat="1" ht="15" customHeight="1">
      <c r="A25" s="348"/>
      <c r="B25" s="345"/>
      <c r="C25" s="345"/>
      <c r="D25" s="346"/>
      <c r="E25" s="333"/>
      <c r="F25" s="333"/>
      <c r="G25" s="333"/>
    </row>
    <row r="26" spans="1:7" s="334" customFormat="1" ht="15" customHeight="1">
      <c r="A26" s="339"/>
      <c r="B26" s="340"/>
      <c r="C26" s="341"/>
      <c r="D26" s="342"/>
      <c r="E26" s="333"/>
      <c r="F26" s="333"/>
      <c r="G26" s="333"/>
    </row>
    <row r="27" spans="1:7" s="334" customFormat="1" ht="15" customHeight="1">
      <c r="A27" s="405" t="s">
        <v>479</v>
      </c>
      <c r="B27" s="405"/>
      <c r="C27" s="405"/>
      <c r="D27" s="405"/>
      <c r="E27" s="333"/>
      <c r="F27" s="333"/>
      <c r="G27" s="333"/>
    </row>
    <row r="28" spans="1:7" s="334" customFormat="1" ht="15" customHeight="1">
      <c r="A28" s="339"/>
      <c r="B28" s="340"/>
      <c r="C28" s="349"/>
      <c r="D28" s="342"/>
      <c r="E28" s="333"/>
      <c r="F28" s="333"/>
      <c r="G28" s="333"/>
    </row>
    <row r="29" spans="1:7" s="334" customFormat="1" ht="15" customHeight="1">
      <c r="A29" s="339"/>
      <c r="B29" s="340"/>
      <c r="C29" s="349"/>
      <c r="D29" s="342"/>
      <c r="E29" s="333"/>
      <c r="F29" s="333"/>
      <c r="G29" s="333"/>
    </row>
    <row r="30" spans="1:7" s="334" customFormat="1" ht="32.25" customHeight="1">
      <c r="A30" s="406" t="s">
        <v>480</v>
      </c>
      <c r="B30" s="406"/>
      <c r="C30" s="406"/>
      <c r="D30" s="406"/>
      <c r="E30" s="333"/>
      <c r="F30" s="333"/>
      <c r="G30" s="333"/>
    </row>
    <row r="31" spans="1:7" s="334" customFormat="1" ht="12.75">
      <c r="A31" s="407" t="s">
        <v>481</v>
      </c>
      <c r="B31" s="407"/>
      <c r="C31" s="407"/>
      <c r="D31" s="407"/>
      <c r="E31" s="333"/>
      <c r="F31" s="333"/>
      <c r="G31" s="333"/>
    </row>
    <row r="32" spans="1:7" s="334" customFormat="1" ht="14.25">
      <c r="A32" s="402" t="s">
        <v>482</v>
      </c>
      <c r="B32" s="402"/>
      <c r="C32" s="402"/>
      <c r="D32" s="402"/>
      <c r="E32" s="333"/>
      <c r="F32" s="333"/>
      <c r="G32" s="333"/>
    </row>
    <row r="33" spans="1:7" s="334" customFormat="1" ht="14.25">
      <c r="A33" s="402"/>
      <c r="B33" s="402"/>
      <c r="C33" s="402"/>
      <c r="D33" s="402"/>
      <c r="E33" s="333"/>
      <c r="F33" s="333"/>
      <c r="G33" s="333"/>
    </row>
    <row r="34" spans="1:7" s="334" customFormat="1" ht="15" customHeight="1">
      <c r="A34" s="339"/>
      <c r="B34" s="340"/>
      <c r="C34" s="341"/>
      <c r="D34" s="342"/>
      <c r="E34" s="333"/>
      <c r="F34" s="333"/>
      <c r="G34" s="333"/>
    </row>
    <row r="35" spans="1:7" s="334" customFormat="1" ht="15" customHeight="1">
      <c r="A35" s="403" t="s">
        <v>483</v>
      </c>
      <c r="B35" s="403"/>
      <c r="C35" s="403"/>
      <c r="D35" s="403"/>
      <c r="E35" s="333"/>
      <c r="F35" s="333"/>
      <c r="G35" s="333"/>
    </row>
    <row r="36" spans="1:7" s="334" customFormat="1" ht="15" customHeight="1">
      <c r="A36" s="403"/>
      <c r="B36" s="403"/>
      <c r="C36" s="403"/>
      <c r="D36" s="403"/>
      <c r="E36" s="333"/>
      <c r="F36" s="333"/>
      <c r="G36" s="333"/>
    </row>
    <row r="37" spans="1:7" s="334" customFormat="1" ht="20.25" customHeight="1">
      <c r="A37" s="403"/>
      <c r="B37" s="403"/>
      <c r="C37" s="403"/>
      <c r="D37" s="403"/>
      <c r="E37" s="333"/>
      <c r="F37" s="333"/>
      <c r="G37" s="333"/>
    </row>
  </sheetData>
  <mergeCells count="22">
    <mergeCell ref="A1:D1"/>
    <mergeCell ref="A2:D2"/>
    <mergeCell ref="B7:C7"/>
    <mergeCell ref="B8:C8"/>
    <mergeCell ref="A9:D9"/>
    <mergeCell ref="A10:D10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3:D33"/>
    <mergeCell ref="A35:D37"/>
    <mergeCell ref="A21:C21"/>
    <mergeCell ref="A27:D27"/>
    <mergeCell ref="A30:D30"/>
    <mergeCell ref="A31:D31"/>
    <mergeCell ref="A32:D32"/>
  </mergeCells>
  <printOptions horizontalCentered="1" verticalCentered="1"/>
  <pageMargins left="0.315277777777778" right="0.315277777777778" top="0.196527777777778" bottom="0.590277777777778" header="0.511805555555555" footer="0.196527777777778"/>
  <pageSetup horizontalDpi="300" verticalDpi="300" orientation="portrait" scale="90" r:id="rId2"/>
  <headerFooter>
    <oddFooter>&amp;R&amp;P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showGridLines="0" tabSelected="1" zoomScale="80" zoomScaleNormal="80" zoomScalePageLayoutView="130" workbookViewId="0" topLeftCell="A1">
      <selection activeCell="H53" sqref="H53"/>
    </sheetView>
  </sheetViews>
  <sheetFormatPr defaultColWidth="9.33203125" defaultRowHeight="12.75"/>
  <cols>
    <col min="1" max="1" width="17.5" style="350" customWidth="1"/>
    <col min="2" max="2" width="52.16015625" style="351" customWidth="1"/>
    <col min="3" max="4" width="18.83203125" style="350" customWidth="1"/>
    <col min="5" max="5" width="16.5" style="352" customWidth="1"/>
    <col min="6" max="7" width="10.66015625" style="352" customWidth="1"/>
    <col min="8" max="1025" width="10.66015625" style="350" customWidth="1"/>
  </cols>
  <sheetData>
    <row r="1" spans="1:4" ht="15" customHeight="1">
      <c r="A1" s="417" t="s">
        <v>484</v>
      </c>
      <c r="B1" s="417"/>
      <c r="C1" s="417"/>
      <c r="D1" s="417"/>
    </row>
    <row r="2" spans="1:4" ht="12.75">
      <c r="A2" s="353"/>
      <c r="B2" s="354"/>
      <c r="C2" s="354"/>
      <c r="D2" s="355"/>
    </row>
    <row r="3" spans="1:4" ht="12.75">
      <c r="A3" s="356" t="s">
        <v>485</v>
      </c>
      <c r="B3" s="357" t="s">
        <v>404</v>
      </c>
      <c r="C3" s="357" t="s">
        <v>486</v>
      </c>
      <c r="D3" s="358" t="s">
        <v>487</v>
      </c>
    </row>
    <row r="4" spans="1:4" ht="12.75">
      <c r="A4" s="353"/>
      <c r="B4" s="354"/>
      <c r="C4" s="359"/>
      <c r="D4" s="360"/>
    </row>
    <row r="5" spans="1:4" ht="12.75">
      <c r="A5" s="361" t="s">
        <v>488</v>
      </c>
      <c r="B5" s="354"/>
      <c r="C5" s="354"/>
      <c r="D5" s="362"/>
    </row>
    <row r="6" spans="1:4" ht="12.75">
      <c r="A6" s="353"/>
      <c r="B6" s="354"/>
      <c r="C6" s="354"/>
      <c r="D6" s="355"/>
    </row>
    <row r="7" spans="1:4" ht="12.75">
      <c r="A7" s="353" t="s">
        <v>489</v>
      </c>
      <c r="B7" s="354" t="s">
        <v>490</v>
      </c>
      <c r="C7" s="363">
        <v>0</v>
      </c>
      <c r="D7" s="364">
        <v>0</v>
      </c>
    </row>
    <row r="8" spans="1:4" ht="12.75">
      <c r="A8" s="353" t="s">
        <v>491</v>
      </c>
      <c r="B8" s="354" t="s">
        <v>492</v>
      </c>
      <c r="C8" s="363">
        <v>0.015</v>
      </c>
      <c r="D8" s="364">
        <v>0.015</v>
      </c>
    </row>
    <row r="9" spans="1:4" ht="12.75">
      <c r="A9" s="353" t="s">
        <v>493</v>
      </c>
      <c r="B9" s="354" t="s">
        <v>494</v>
      </c>
      <c r="C9" s="363">
        <v>0.01</v>
      </c>
      <c r="D9" s="364">
        <v>0.01</v>
      </c>
    </row>
    <row r="10" spans="1:4" ht="12.75">
      <c r="A10" s="353" t="s">
        <v>495</v>
      </c>
      <c r="B10" s="354" t="s">
        <v>496</v>
      </c>
      <c r="C10" s="363">
        <v>0.002</v>
      </c>
      <c r="D10" s="364">
        <v>0.002</v>
      </c>
    </row>
    <row r="11" spans="1:4" ht="12.75">
      <c r="A11" s="353" t="s">
        <v>497</v>
      </c>
      <c r="B11" s="354" t="s">
        <v>498</v>
      </c>
      <c r="C11" s="363">
        <v>0.006</v>
      </c>
      <c r="D11" s="364">
        <v>0.006</v>
      </c>
    </row>
    <row r="12" spans="1:4" ht="12.75">
      <c r="A12" s="353" t="s">
        <v>499</v>
      </c>
      <c r="B12" s="354" t="s">
        <v>500</v>
      </c>
      <c r="C12" s="363">
        <v>0.025</v>
      </c>
      <c r="D12" s="364">
        <v>0.025</v>
      </c>
    </row>
    <row r="13" spans="1:4" ht="12.75">
      <c r="A13" s="353" t="s">
        <v>501</v>
      </c>
      <c r="B13" s="354" t="s">
        <v>502</v>
      </c>
      <c r="C13" s="363">
        <v>0.03</v>
      </c>
      <c r="D13" s="364">
        <v>0.03</v>
      </c>
    </row>
    <row r="14" spans="1:4" ht="12.75">
      <c r="A14" s="353" t="s">
        <v>503</v>
      </c>
      <c r="B14" s="354" t="s">
        <v>504</v>
      </c>
      <c r="C14" s="363">
        <v>0.08</v>
      </c>
      <c r="D14" s="364">
        <v>0.08</v>
      </c>
    </row>
    <row r="15" spans="1:4" ht="12.75">
      <c r="A15" s="353" t="s">
        <v>505</v>
      </c>
      <c r="B15" s="354" t="s">
        <v>506</v>
      </c>
      <c r="C15" s="363">
        <v>0</v>
      </c>
      <c r="D15" s="364">
        <v>0</v>
      </c>
    </row>
    <row r="16" spans="1:4" ht="12.75">
      <c r="A16" s="353"/>
      <c r="B16" s="365" t="s">
        <v>507</v>
      </c>
      <c r="C16" s="366">
        <f>SUM(C7:C15)</f>
        <v>0.16799999999999998</v>
      </c>
      <c r="D16" s="367">
        <f>SUM(D7:D15)</f>
        <v>0.16799999999999998</v>
      </c>
    </row>
    <row r="17" spans="1:4" ht="12.75">
      <c r="A17" s="353"/>
      <c r="B17" s="354"/>
      <c r="C17" s="363"/>
      <c r="D17" s="364"/>
    </row>
    <row r="18" spans="1:4" ht="12.75">
      <c r="A18" s="353"/>
      <c r="B18" s="354"/>
      <c r="C18" s="363"/>
      <c r="D18" s="364"/>
    </row>
    <row r="19" spans="1:4" ht="12.75">
      <c r="A19" s="361" t="s">
        <v>508</v>
      </c>
      <c r="B19" s="354"/>
      <c r="C19" s="363"/>
      <c r="D19" s="364"/>
    </row>
    <row r="20" spans="1:4" ht="12.75">
      <c r="A20" s="353"/>
      <c r="B20" s="354"/>
      <c r="C20" s="363"/>
      <c r="D20" s="364"/>
    </row>
    <row r="21" spans="1:4" ht="12.75">
      <c r="A21" s="353" t="s">
        <v>509</v>
      </c>
      <c r="B21" s="354" t="s">
        <v>510</v>
      </c>
      <c r="C21" s="363">
        <v>0.1793</v>
      </c>
      <c r="D21" s="364" t="s">
        <v>511</v>
      </c>
    </row>
    <row r="22" spans="1:4" ht="12.75">
      <c r="A22" s="353" t="s">
        <v>512</v>
      </c>
      <c r="B22" s="354" t="s">
        <v>513</v>
      </c>
      <c r="C22" s="363">
        <v>0.0424</v>
      </c>
      <c r="D22" s="364" t="s">
        <v>511</v>
      </c>
    </row>
    <row r="23" spans="1:4" ht="12.75">
      <c r="A23" s="353" t="s">
        <v>514</v>
      </c>
      <c r="B23" s="354" t="s">
        <v>515</v>
      </c>
      <c r="C23" s="363">
        <v>0.0087</v>
      </c>
      <c r="D23" s="364">
        <v>0.0067</v>
      </c>
    </row>
    <row r="24" spans="1:4" ht="12.75">
      <c r="A24" s="353" t="s">
        <v>516</v>
      </c>
      <c r="B24" s="354" t="s">
        <v>517</v>
      </c>
      <c r="C24" s="363">
        <v>0.1078</v>
      </c>
      <c r="D24" s="364">
        <v>0.0833</v>
      </c>
    </row>
    <row r="25" spans="1:4" ht="12.75">
      <c r="A25" s="353" t="s">
        <v>518</v>
      </c>
      <c r="B25" s="354" t="s">
        <v>519</v>
      </c>
      <c r="C25" s="363">
        <v>0.0007</v>
      </c>
      <c r="D25" s="364">
        <v>0.0006</v>
      </c>
    </row>
    <row r="26" spans="1:4" ht="12.75">
      <c r="A26" s="353" t="s">
        <v>520</v>
      </c>
      <c r="B26" s="354" t="s">
        <v>521</v>
      </c>
      <c r="C26" s="363">
        <v>0.0072</v>
      </c>
      <c r="D26" s="364">
        <v>0.0056</v>
      </c>
    </row>
    <row r="27" spans="1:4" ht="12.75">
      <c r="A27" s="353" t="s">
        <v>522</v>
      </c>
      <c r="B27" s="354" t="s">
        <v>523</v>
      </c>
      <c r="C27" s="363">
        <v>0.0153</v>
      </c>
      <c r="D27" s="364" t="s">
        <v>511</v>
      </c>
    </row>
    <row r="28" spans="1:4" ht="12.75">
      <c r="A28" s="353" t="s">
        <v>524</v>
      </c>
      <c r="B28" s="354" t="s">
        <v>525</v>
      </c>
      <c r="C28" s="363">
        <v>0.0011</v>
      </c>
      <c r="D28" s="364">
        <v>0.0008</v>
      </c>
    </row>
    <row r="29" spans="1:4" ht="12.75">
      <c r="A29" s="353" t="s">
        <v>526</v>
      </c>
      <c r="B29" s="354" t="s">
        <v>527</v>
      </c>
      <c r="C29" s="363">
        <v>0.0774</v>
      </c>
      <c r="D29" s="364">
        <v>0.0598</v>
      </c>
    </row>
    <row r="30" spans="1:4" ht="12.75">
      <c r="A30" s="353" t="s">
        <v>528</v>
      </c>
      <c r="B30" s="354" t="s">
        <v>529</v>
      </c>
      <c r="C30" s="363">
        <v>0.0003</v>
      </c>
      <c r="D30" s="364">
        <v>0.0003</v>
      </c>
    </row>
    <row r="31" spans="1:4" ht="12.75">
      <c r="A31" s="353"/>
      <c r="B31" s="365" t="s">
        <v>530</v>
      </c>
      <c r="C31" s="366">
        <f>SUM(C21:C30)</f>
        <v>0.4402</v>
      </c>
      <c r="D31" s="367">
        <f>SUM(D21:D30)</f>
        <v>0.1571</v>
      </c>
    </row>
    <row r="32" spans="1:4" ht="12.75">
      <c r="A32" s="353"/>
      <c r="B32" s="354"/>
      <c r="C32" s="363"/>
      <c r="D32" s="364"/>
    </row>
    <row r="33" spans="1:4" ht="12.75">
      <c r="A33" s="353"/>
      <c r="B33" s="354"/>
      <c r="C33" s="363"/>
      <c r="D33" s="364"/>
    </row>
    <row r="34" spans="1:4" ht="12.75">
      <c r="A34" s="361" t="s">
        <v>531</v>
      </c>
      <c r="B34" s="354"/>
      <c r="C34" s="363"/>
      <c r="D34" s="364"/>
    </row>
    <row r="35" spans="1:4" ht="12.75">
      <c r="A35" s="353"/>
      <c r="B35" s="354"/>
      <c r="C35" s="363"/>
      <c r="D35" s="364"/>
    </row>
    <row r="36" spans="1:4" ht="12.75">
      <c r="A36" s="353" t="s">
        <v>532</v>
      </c>
      <c r="B36" s="354" t="s">
        <v>533</v>
      </c>
      <c r="C36" s="363">
        <v>0.0449</v>
      </c>
      <c r="D36" s="364">
        <v>0.0347</v>
      </c>
    </row>
    <row r="37" spans="1:4" ht="12.75">
      <c r="A37" s="353" t="s">
        <v>534</v>
      </c>
      <c r="B37" s="354" t="s">
        <v>535</v>
      </c>
      <c r="C37" s="363">
        <v>0.0011</v>
      </c>
      <c r="D37" s="364">
        <v>0.0008</v>
      </c>
    </row>
    <row r="38" spans="1:4" ht="12.75">
      <c r="A38" s="353" t="s">
        <v>536</v>
      </c>
      <c r="B38" s="354" t="s">
        <v>537</v>
      </c>
      <c r="C38" s="363">
        <v>0.0505</v>
      </c>
      <c r="D38" s="364">
        <v>0.039</v>
      </c>
    </row>
    <row r="39" spans="1:4" ht="12.75">
      <c r="A39" s="353" t="s">
        <v>538</v>
      </c>
      <c r="B39" s="354" t="s">
        <v>539</v>
      </c>
      <c r="C39" s="363">
        <v>0.0365</v>
      </c>
      <c r="D39" s="364">
        <v>0.0282</v>
      </c>
    </row>
    <row r="40" spans="1:4" ht="12.75">
      <c r="A40" s="353" t="s">
        <v>540</v>
      </c>
      <c r="B40" s="354" t="s">
        <v>541</v>
      </c>
      <c r="C40" s="363">
        <v>0.0038</v>
      </c>
      <c r="D40" s="364">
        <v>0.0029</v>
      </c>
    </row>
    <row r="41" spans="1:4" ht="12.75">
      <c r="A41" s="353"/>
      <c r="B41" s="365" t="s">
        <v>530</v>
      </c>
      <c r="C41" s="366">
        <f>SUM(C36:C40)</f>
        <v>0.1368</v>
      </c>
      <c r="D41" s="367">
        <f>SUM(D36:D40)</f>
        <v>0.10560000000000001</v>
      </c>
    </row>
    <row r="42" spans="1:4" ht="12.75">
      <c r="A42" s="353"/>
      <c r="B42" s="354"/>
      <c r="C42" s="363"/>
      <c r="D42" s="364"/>
    </row>
    <row r="43" spans="1:4" ht="12.75">
      <c r="A43" s="353"/>
      <c r="B43" s="354"/>
      <c r="C43" s="363"/>
      <c r="D43" s="364"/>
    </row>
    <row r="44" spans="1:4" ht="12.75">
      <c r="A44" s="361" t="s">
        <v>542</v>
      </c>
      <c r="B44" s="354"/>
      <c r="C44" s="363"/>
      <c r="D44" s="364"/>
    </row>
    <row r="45" spans="1:4" ht="12.75">
      <c r="A45" s="353"/>
      <c r="B45" s="354"/>
      <c r="C45" s="363"/>
      <c r="D45" s="364"/>
    </row>
    <row r="46" spans="1:4" ht="12.75">
      <c r="A46" s="353" t="s">
        <v>543</v>
      </c>
      <c r="B46" s="368" t="s">
        <v>544</v>
      </c>
      <c r="C46" s="363">
        <v>0.074</v>
      </c>
      <c r="D46" s="364">
        <v>0.0264</v>
      </c>
    </row>
    <row r="47" spans="1:4" ht="39">
      <c r="A47" s="369" t="s">
        <v>545</v>
      </c>
      <c r="B47" s="368" t="s">
        <v>546</v>
      </c>
      <c r="C47" s="370">
        <v>0.0038</v>
      </c>
      <c r="D47" s="371">
        <v>0.0029</v>
      </c>
    </row>
    <row r="48" spans="1:4" ht="12.75">
      <c r="A48" s="353"/>
      <c r="B48" s="365" t="s">
        <v>530</v>
      </c>
      <c r="C48" s="372">
        <f>SUM(C46:C47)</f>
        <v>0.0778</v>
      </c>
      <c r="D48" s="373">
        <f>SUM(D46:D47)</f>
        <v>0.0293</v>
      </c>
    </row>
    <row r="49" spans="1:4" ht="12.75">
      <c r="A49" s="353"/>
      <c r="B49" s="354"/>
      <c r="C49" s="372"/>
      <c r="D49" s="373"/>
    </row>
    <row r="50" spans="1:4" ht="12.75">
      <c r="A50" s="353"/>
      <c r="B50" s="354"/>
      <c r="C50" s="359"/>
      <c r="D50" s="360"/>
    </row>
    <row r="51" spans="1:4" ht="12.75">
      <c r="A51" s="418" t="s">
        <v>547</v>
      </c>
      <c r="B51" s="418"/>
      <c r="C51" s="374">
        <f>C48+C41+C31+C16</f>
        <v>0.8228</v>
      </c>
      <c r="D51" s="375">
        <f>D48+D41+D31+D16</f>
        <v>0.46</v>
      </c>
    </row>
    <row r="52" spans="1:4" ht="12.75">
      <c r="A52" s="376"/>
      <c r="B52" s="376"/>
      <c r="C52" s="376"/>
      <c r="D52" s="376"/>
    </row>
    <row r="53" spans="1:4" ht="12.75">
      <c r="A53" s="376"/>
      <c r="B53" s="377"/>
      <c r="C53" s="377"/>
      <c r="D53" s="378" t="s">
        <v>548</v>
      </c>
    </row>
  </sheetData>
  <mergeCells count="2">
    <mergeCell ref="A1:D1"/>
    <mergeCell ref="A51:B51"/>
  </mergeCells>
  <printOptions horizontalCentered="1" verticalCentered="1"/>
  <pageMargins left="0.315277777777778" right="0.315277777777778" top="0.196527777777778" bottom="0.590277777777778" header="0.511805555555555" footer="0.196527777777778"/>
  <pageSetup fitToWidth="6" fitToHeight="1" horizontalDpi="300" verticalDpi="300" orientation="portrait" scale="9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cleusa.maciel</cp:lastModifiedBy>
  <cp:lastPrinted>2021-12-10T18:03:35Z</cp:lastPrinted>
  <dcterms:created xsi:type="dcterms:W3CDTF">2020-10-29T17:59:45Z</dcterms:created>
  <dcterms:modified xsi:type="dcterms:W3CDTF">2021-12-10T18:03:46Z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